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" yWindow="731" windowWidth="19322" windowHeight="6899" tabRatio="845" activeTab="4"/>
  </bookViews>
  <sheets>
    <sheet name="пр1" sheetId="1" r:id="rId1"/>
    <sheet name="Пр.2" sheetId="2" r:id="rId2"/>
    <sheet name="Пр.3" sheetId="3" r:id="rId3"/>
    <sheet name="Пр.4" sheetId="4" r:id="rId4"/>
    <sheet name="Пр.5" sheetId="5" r:id="rId5"/>
  </sheets>
  <definedNames>
    <definedName name="_xlnm._FilterDatabase" localSheetId="2" hidden="1">'Пр.3'!$A$11:$IN$708</definedName>
    <definedName name="_xlnm.Print_Titles" localSheetId="1">'Пр.2'!$10:$11</definedName>
    <definedName name="_xlnm.Print_Titles" localSheetId="0">'пр1'!$9:$10</definedName>
    <definedName name="_xlnm.Print_Area" localSheetId="4">'Пр.5'!$A$1:$M$17</definedName>
  </definedNames>
  <calcPr fullCalcOnLoad="1"/>
</workbook>
</file>

<file path=xl/sharedStrings.xml><?xml version="1.0" encoding="utf-8"?>
<sst xmlns="http://schemas.openxmlformats.org/spreadsheetml/2006/main" count="2932" uniqueCount="724">
  <si>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 на 2014-2020 годы"</t>
  </si>
  <si>
    <t>Муниципальная программа Волховского муниципального района "Стимулирование экономической активности в Волховском муниципальном районе на 2014-2020 годы"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</si>
  <si>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</si>
  <si>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</si>
  <si>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68 0 0000</t>
  </si>
  <si>
    <t>110</t>
  </si>
  <si>
    <t>04 0 0000</t>
  </si>
  <si>
    <t>05 0 0000</t>
  </si>
  <si>
    <t>06 0 0000</t>
  </si>
  <si>
    <t>08 0 0000</t>
  </si>
  <si>
    <t>09 0 0000</t>
  </si>
  <si>
    <t>10 0 0000</t>
  </si>
  <si>
    <t>11 0 0000</t>
  </si>
  <si>
    <t>12 0 0000</t>
  </si>
  <si>
    <t>13 0 0000</t>
  </si>
  <si>
    <t>05 1 0000</t>
  </si>
  <si>
    <t>05 2 0000</t>
  </si>
  <si>
    <t>05 3 0000</t>
  </si>
  <si>
    <t>05 4 0000</t>
  </si>
  <si>
    <t>04 2 0000</t>
  </si>
  <si>
    <t>04 3 0000</t>
  </si>
  <si>
    <t>04 4 0000</t>
  </si>
  <si>
    <t>06 1 0000</t>
  </si>
  <si>
    <t>Подпрограмма "Развитие дошкольного образования детей Волховского муниципального района" муниципальной программы "Современное образование в Волховском муниципальном районе на 2014 - 2020 годы"</t>
  </si>
  <si>
    <t>06 2 0000</t>
  </si>
  <si>
    <t>06 3 0000</t>
  </si>
  <si>
    <t>06 5 0000</t>
  </si>
  <si>
    <t>06 6 0000</t>
  </si>
  <si>
    <t>06 7 0000</t>
  </si>
  <si>
    <t>08 1 0000</t>
  </si>
  <si>
    <t>08 2 0000</t>
  </si>
  <si>
    <t>08 3 0000</t>
  </si>
  <si>
    <t>08 4 0000</t>
  </si>
  <si>
    <t>09 1 0000</t>
  </si>
  <si>
    <t>09 2 0000</t>
  </si>
  <si>
    <t>09 3 0000</t>
  </si>
  <si>
    <t>09 4 0000</t>
  </si>
  <si>
    <t>09 5 0000</t>
  </si>
  <si>
    <t>09 6 0000</t>
  </si>
  <si>
    <t>10 1 0000</t>
  </si>
  <si>
    <t>10 2 0000</t>
  </si>
  <si>
    <t>10 3 0000</t>
  </si>
  <si>
    <t>10 4 0000</t>
  </si>
  <si>
    <t>11 1 0000</t>
  </si>
  <si>
    <t>12 1 0000</t>
  </si>
  <si>
    <t>12 2 0000</t>
  </si>
  <si>
    <t>13 2 0000</t>
  </si>
  <si>
    <t>13 3 0000</t>
  </si>
  <si>
    <t>13 4 0000</t>
  </si>
  <si>
    <t>13 5 0000</t>
  </si>
  <si>
    <t>13 6 0000</t>
  </si>
  <si>
    <t>13 7 0000</t>
  </si>
  <si>
    <t>Подпрограмма "Развитие системы защиты прав потребителей в Волховском муниципальном районе" муниципальной программы "Устойчивое общественное развитие в Волховском муниципальном районе"</t>
  </si>
  <si>
    <t>Подпрограмма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</si>
  <si>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Всего расходов</t>
  </si>
  <si>
    <t>0801</t>
  </si>
  <si>
    <t>Культура</t>
  </si>
  <si>
    <t>02 5 0000</t>
  </si>
  <si>
    <t>02 5 7139</t>
  </si>
  <si>
    <t xml:space="preserve">Иные межбюджетные трансферты </t>
  </si>
  <si>
    <t>0702</t>
  </si>
  <si>
    <t>Общее образование</t>
  </si>
  <si>
    <t>1101</t>
  </si>
  <si>
    <t>Физическая культура</t>
  </si>
  <si>
    <t>06 1 0017</t>
  </si>
  <si>
    <t>06 1 7135</t>
  </si>
  <si>
    <t>06 1 7136</t>
  </si>
  <si>
    <t>115</t>
  </si>
  <si>
    <t>119</t>
  </si>
  <si>
    <t>06 2 0017</t>
  </si>
  <si>
    <t>06 2 7153</t>
  </si>
  <si>
    <t>06 2 7144</t>
  </si>
  <si>
    <t>Иные межбюджетные трансферты</t>
  </si>
  <si>
    <t>01 2 6001</t>
  </si>
  <si>
    <t>01 4 6002</t>
  </si>
  <si>
    <t>0501</t>
  </si>
  <si>
    <t>Жилищное хозяйство</t>
  </si>
  <si>
    <t>02 3 9603</t>
  </si>
  <si>
    <t>04 2 0016</t>
  </si>
  <si>
    <t>117</t>
  </si>
  <si>
    <t>04 3 1001</t>
  </si>
  <si>
    <t>04 3 0017</t>
  </si>
  <si>
    <t>04 4 0401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</si>
  <si>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</si>
  <si>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</si>
  <si>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</si>
  <si>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руководителя контрольно-счетной палаты муниципального образования и его заместителей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</si>
  <si>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 "Современное образование в Волховском муниципальном районе на 2014 - 2020 годы"</t>
  </si>
  <si>
    <t>08 1 0601</t>
  </si>
  <si>
    <t>810</t>
  </si>
  <si>
    <t>0405</t>
  </si>
  <si>
    <t>Сельское хозяйство и рыболовство</t>
  </si>
  <si>
    <t>08 2 0602</t>
  </si>
  <si>
    <t>08 3 7103</t>
  </si>
  <si>
    <t>08 4 0603</t>
  </si>
  <si>
    <t>08 4 0604</t>
  </si>
  <si>
    <t>0412</t>
  </si>
  <si>
    <t>Другие вопросы в области национальной экономики</t>
  </si>
  <si>
    <t>0408</t>
  </si>
  <si>
    <t>09 1 5250</t>
  </si>
  <si>
    <t>09 1 7113</t>
  </si>
  <si>
    <t>09 1 7115</t>
  </si>
  <si>
    <t>09 1 7107</t>
  </si>
  <si>
    <t>09 1 7116</t>
  </si>
  <si>
    <t>09 1 7118</t>
  </si>
  <si>
    <t>09 1 7109</t>
  </si>
  <si>
    <t>09 1 7117</t>
  </si>
  <si>
    <t>09 1 7143</t>
  </si>
  <si>
    <t>09 1 7145</t>
  </si>
  <si>
    <t>109</t>
  </si>
  <si>
    <t>1002</t>
  </si>
  <si>
    <t>Социальное обслуживание населения</t>
  </si>
  <si>
    <t>09 2 7120</t>
  </si>
  <si>
    <t>04 4 1003</t>
  </si>
  <si>
    <t>04 4 1004</t>
  </si>
  <si>
    <t>05 2 1005</t>
  </si>
  <si>
    <t>05 4 6009</t>
  </si>
  <si>
    <t>06 1 1006</t>
  </si>
  <si>
    <t>06 2 1007</t>
  </si>
  <si>
    <t>06 2 1008</t>
  </si>
  <si>
    <t>06 2 1009</t>
  </si>
  <si>
    <t>06 3 1010</t>
  </si>
  <si>
    <t>06 3 1011</t>
  </si>
  <si>
    <t>06 5 1012</t>
  </si>
  <si>
    <t>06 6 1013</t>
  </si>
  <si>
    <t>06 6 1014</t>
  </si>
  <si>
    <t>06 6 1015</t>
  </si>
  <si>
    <t>06 7 1016</t>
  </si>
  <si>
    <t>08 3 1019</t>
  </si>
  <si>
    <t>На меры социальной поддержки по предоставлению единовременной выплаты лицам, состоящим в браке 50, 60 ,70 и 75 лет, в рамках подпрограммы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</si>
  <si>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>09 1 0605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</si>
  <si>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</si>
  <si>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</si>
  <si>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</si>
  <si>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09 1 0302</t>
  </si>
  <si>
    <t xml:space="preserve">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 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</si>
  <si>
    <t>09 3 1020</t>
  </si>
  <si>
    <t>09 3 1021</t>
  </si>
  <si>
    <t>09 5 1022</t>
  </si>
  <si>
    <t>09 5 1023</t>
  </si>
  <si>
    <t>09 5 1024</t>
  </si>
  <si>
    <t>09 5 1026</t>
  </si>
  <si>
    <t>67 4 0000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</si>
  <si>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</si>
  <si>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</si>
  <si>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67 3 0015</t>
  </si>
  <si>
    <t>0113</t>
  </si>
  <si>
    <t>67 3 0014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</si>
  <si>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</si>
  <si>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</si>
  <si>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</si>
  <si>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</si>
  <si>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</si>
  <si>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</si>
  <si>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</si>
  <si>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</si>
  <si>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</si>
  <si>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</si>
  <si>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</si>
  <si>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Обеспечение деятельности органов местного самоуправления Волховского муниципального района</t>
  </si>
  <si>
    <t>КФСР</t>
  </si>
  <si>
    <t>КВР</t>
  </si>
  <si>
    <t>КЦСР</t>
  </si>
  <si>
    <t>Наименование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</si>
  <si>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</si>
  <si>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</si>
  <si>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</si>
  <si>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</si>
  <si>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67 4 0014</t>
  </si>
  <si>
    <t/>
  </si>
  <si>
    <t>111</t>
  </si>
  <si>
    <t>Дошкольное образование</t>
  </si>
  <si>
    <t>0701</t>
  </si>
  <si>
    <t>112</t>
  </si>
  <si>
    <t>Охрана семьи и детства</t>
  </si>
  <si>
    <t>1004</t>
  </si>
  <si>
    <t>01 0 0000</t>
  </si>
  <si>
    <t>540</t>
  </si>
  <si>
    <t>0502</t>
  </si>
  <si>
    <t>Коммунальное хозяйство</t>
  </si>
  <si>
    <t>01 2 0000</t>
  </si>
  <si>
    <t>01 4 0000</t>
  </si>
  <si>
    <t>11 1 1037</t>
  </si>
  <si>
    <t>11 1 1038</t>
  </si>
  <si>
    <t>12 1 7134</t>
  </si>
  <si>
    <t>12 1 7133</t>
  </si>
  <si>
    <t>12 2 1039</t>
  </si>
  <si>
    <t>0309</t>
  </si>
  <si>
    <t>12 2 1040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</si>
  <si>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</si>
  <si>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02 0 0000</t>
  </si>
  <si>
    <t>02 4 0000</t>
  </si>
  <si>
    <t>1003</t>
  </si>
  <si>
    <t>Социальное обеспечение населения</t>
  </si>
  <si>
    <t>02 4 7142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</si>
  <si>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</si>
  <si>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Волховского муниципального района "Развитие культуры в Волховском муниципальном районе 2014-2016 годы"</t>
  </si>
  <si>
    <t>Муниципальная программа Волховского муниципального района "Развитие физической культуры и спорта в Волховском муниципальном районе на 2014 – 2018 годы"</t>
  </si>
  <si>
    <t>Муниципальная программа Волховского муниципального района "Современное образование в Волховском муниципальном районе на 2014-2020 годы"</t>
  </si>
  <si>
    <t>Муниципальная программа Волховского муниципального района "Развитие сельского хозяйства  Волховского муниципального  района на 2014-2020 годы"</t>
  </si>
  <si>
    <t>12 3 0000</t>
  </si>
  <si>
    <t>12 3 1045</t>
  </si>
  <si>
    <t>12 3 1046</t>
  </si>
  <si>
    <t>12 3 1047</t>
  </si>
  <si>
    <t>12 3 1048</t>
  </si>
  <si>
    <t>13 2 1049</t>
  </si>
  <si>
    <t>13 3 1050</t>
  </si>
  <si>
    <t>13 3 1051</t>
  </si>
  <si>
    <t>13 3 0607</t>
  </si>
  <si>
    <t>1202</t>
  </si>
  <si>
    <t>1201</t>
  </si>
  <si>
    <t>Телевидение и радиовещание</t>
  </si>
  <si>
    <t>Периодическая печать и издательства</t>
  </si>
  <si>
    <t>13 3 0608</t>
  </si>
  <si>
    <t>13 3 1052</t>
  </si>
  <si>
    <t>13 3 1053</t>
  </si>
  <si>
    <t>Поддержка молодых семей и пропаганда семейных ценностей в рамках подпрограммы  "Молодежь Волховского муниципального района" муниципальной программы "Устойчивое общественное развитие в Волховском муниципальном районе"</t>
  </si>
  <si>
    <t>13 3 1054</t>
  </si>
  <si>
    <t>0707</t>
  </si>
  <si>
    <t>Молодежная политика и оздоровление детей</t>
  </si>
  <si>
    <t>Профилактика правонарушений и рискованного поведения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</si>
  <si>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Социализация молодежи, находящейся в трудной жизненной ситуации в рамках подпрограммы   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</si>
  <si>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13 4 1055</t>
  </si>
  <si>
    <t>13 4 1056</t>
  </si>
  <si>
    <t>13 4 1057</t>
  </si>
  <si>
    <t>13 4 1058</t>
  </si>
  <si>
    <t>13 4 1059</t>
  </si>
  <si>
    <t>13 4 1060</t>
  </si>
  <si>
    <t>13 5 1061</t>
  </si>
  <si>
    <t>13 5 1062</t>
  </si>
  <si>
    <t>13 7 0608</t>
  </si>
  <si>
    <t>630</t>
  </si>
  <si>
    <t>Субсидии некоммерческим организациям (за исключением государственных (муниципальных) учреждений)</t>
  </si>
  <si>
    <t>68 9 7101</t>
  </si>
  <si>
    <t>68 9 0000</t>
  </si>
  <si>
    <t>68 9 0016</t>
  </si>
  <si>
    <t>68 9 1066</t>
  </si>
  <si>
    <t>0111</t>
  </si>
  <si>
    <t>68 9 1067</t>
  </si>
  <si>
    <t>Непрограммные расходы</t>
  </si>
  <si>
    <t>68 9 1068</t>
  </si>
  <si>
    <t>68 9 1069</t>
  </si>
  <si>
    <t>1001</t>
  </si>
  <si>
    <t>06 2 0402</t>
  </si>
  <si>
    <t>06 3 0017</t>
  </si>
  <si>
    <t>06 3 0401</t>
  </si>
  <si>
    <t>09 3 7130</t>
  </si>
  <si>
    <t>09 3 7131</t>
  </si>
  <si>
    <t>09 3 7146</t>
  </si>
  <si>
    <t>09 3 7148</t>
  </si>
  <si>
    <t>09 3 7149</t>
  </si>
  <si>
    <t>09 3 7150</t>
  </si>
  <si>
    <t>09 3 7147</t>
  </si>
  <si>
    <t>09 4 7132</t>
  </si>
  <si>
    <t>09 4 7138</t>
  </si>
  <si>
    <t>04 3 1002</t>
  </si>
  <si>
    <t>114</t>
  </si>
  <si>
    <t>118</t>
  </si>
  <si>
    <t>120</t>
  </si>
  <si>
    <t>Комитет по образованию Волховского муниципального района</t>
  </si>
  <si>
    <t>Совет депутатов Волховского муниципального района</t>
  </si>
  <si>
    <t>0500</t>
  </si>
  <si>
    <t>Жилищно-коммунальное хозяйство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</si>
  <si>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</si>
  <si>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</si>
  <si>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</si>
  <si>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</si>
  <si>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</si>
  <si>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</si>
  <si>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</si>
  <si>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</si>
  <si>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</si>
  <si>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</si>
  <si>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0700</t>
  </si>
  <si>
    <t>0800</t>
  </si>
  <si>
    <t>1100</t>
  </si>
  <si>
    <t>1200</t>
  </si>
  <si>
    <t>1400</t>
  </si>
  <si>
    <t>1401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</si>
  <si>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</si>
  <si>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</si>
  <si>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</si>
  <si>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</si>
  <si>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09 6 1027</t>
  </si>
  <si>
    <t>09 6 1028</t>
  </si>
  <si>
    <t>10 1 1029</t>
  </si>
  <si>
    <t>10 2 0606</t>
  </si>
  <si>
    <t>10 2 0607</t>
  </si>
  <si>
    <t>10 2 1030</t>
  </si>
  <si>
    <t>10 2 1031</t>
  </si>
  <si>
    <t>10 3 1032</t>
  </si>
  <si>
    <t xml:space="preserve">Продвижение туристских возможностей Волховского района на внутреннем и международном рынках в рамках подпрограммы "Развитие внутреннего и въездного туризма в Волховском муниципальном районе" муниципальной программы "Стимулирование экономической активности в Волховском муниципальном районе на 2014-2020 годы" </t>
  </si>
  <si>
    <t>10 4 1034</t>
  </si>
  <si>
    <t>12 2 1042</t>
  </si>
  <si>
    <t>12 2 1041</t>
  </si>
  <si>
    <t>12 2 1043</t>
  </si>
  <si>
    <t>12 2 1044</t>
  </si>
  <si>
    <t>Волховского муниципального района</t>
  </si>
  <si>
    <t>код бюджетной</t>
  </si>
  <si>
    <t>ИСТОЧНИК ДОХОДОВ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</si>
  <si>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</si>
  <si>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</si>
  <si>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</si>
  <si>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</si>
  <si>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</si>
  <si>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</si>
  <si>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</si>
  <si>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</si>
  <si>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</si>
  <si>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</si>
  <si>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</si>
  <si>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</si>
  <si>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</si>
  <si>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</si>
  <si>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</si>
  <si>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</si>
  <si>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</si>
  <si>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</si>
  <si>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</si>
  <si>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</si>
  <si>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</si>
  <si>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</si>
  <si>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</si>
  <si>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</si>
  <si>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</si>
  <si>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</si>
  <si>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</si>
  <si>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</si>
  <si>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</si>
  <si>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</si>
  <si>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</si>
  <si>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</si>
  <si>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</si>
  <si>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</si>
  <si>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</si>
  <si>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</si>
  <si>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</si>
  <si>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</si>
  <si>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</si>
  <si>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</si>
  <si>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</si>
  <si>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</si>
  <si>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</si>
  <si>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</si>
  <si>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</si>
  <si>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</si>
  <si>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</si>
  <si>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</si>
  <si>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</si>
  <si>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</si>
  <si>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</si>
  <si>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</si>
  <si>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</si>
  <si>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</si>
  <si>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13 6 1063</t>
  </si>
  <si>
    <t>13 6 1064</t>
  </si>
  <si>
    <t>13 6 1065</t>
  </si>
  <si>
    <t>67 3 7151</t>
  </si>
  <si>
    <t>67 3 7101</t>
  </si>
  <si>
    <t>67 3 7102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</si>
  <si>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</si>
  <si>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</si>
  <si>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</si>
  <si>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</si>
  <si>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</si>
  <si>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Культура и кинематография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</si>
  <si>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</si>
  <si>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</si>
  <si>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02 2 0000</t>
  </si>
  <si>
    <t>02 2 0301</t>
  </si>
  <si>
    <t xml:space="preserve">Непрограммные расходы органов местного самоуправления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</si>
  <si>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</si>
  <si>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</si>
  <si>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</si>
  <si>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</si>
  <si>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68 9 1070</t>
  </si>
  <si>
    <t>68 9 6013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</si>
  <si>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</si>
  <si>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Прочие общегосударственные расходы   в рамках непрограммных расходов органов местного самоуправления </t>
  </si>
  <si>
    <t xml:space="preserve">Дотация на выравнивание бюджетной обеспеченности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</si>
  <si>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</si>
  <si>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Резервный фонд администрации Волховского муниципального района в рамках непрограммных расходов органов местного самоуправления</t>
  </si>
  <si>
    <t>Резервные фонды местных администраций</t>
  </si>
  <si>
    <r>
      <t xml:space="preserve">На содержание  детей-сирот и детей, оставшихся без попечения родителей, в семьях опекунов (попечителей) и приемных семьях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  </r>
  </si>
  <si>
    <t>Муниципальная программа Волховского муниципального района "Развитие культуры в Волховском муниципальном районе на 2014-2016 годы"</t>
  </si>
  <si>
    <t>Подпрограмма "Обеспечение доступа жителей Волховского муниципального  района к культурным ценностям" муниципальной программы "Развитие культуры в Волховском муниципальном районе на 2014-2016 годы"</t>
  </si>
  <si>
    <t>Расходы на обеспечение деятельности муниципальных казенных учреждений в рамках подпрограммы "Обеспечение доступа жителей Волховского муниципального  района к культурным ценностям"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</si>
  <si>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"Развитие культуры в Волховском муниципальном районе на 2014-2016 годы"</t>
  </si>
  <si>
    <t>Предоставление муниципальным бюджетным учреждениям субсидий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</si>
  <si>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113</t>
  </si>
  <si>
    <t>Наименование раздела и подраздела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</si>
  <si>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</si>
  <si>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</si>
  <si>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Муниципальная программа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</si>
  <si>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Волховском муниципальном районе" муниципальной программы "Безопасность Волховского муниципального района  на 2014-2018 годы"</t>
  </si>
  <si>
    <t>Муниципальная программа Волховского муниципального района "Безопасность Волховского муниципального района  на 2014-2018 годы"</t>
  </si>
  <si>
    <t>Расходы на вывоз и уничтожение  взрывоопасных предметов времён Великой отечественной войны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</si>
  <si>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Оплата услуг за доставку и отправку документов через структуры специальной связи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</si>
  <si>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Обеспечение безопасности людей на водных объектах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</si>
  <si>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</si>
  <si>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"Развитие отраслей животноводства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</si>
  <si>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Развитие племенного животноводства в рамках подпрограммы "Развитие отраслей животноводства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</si>
  <si>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</si>
  <si>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Поддержка развития садоводческих, огороднических и дачных некоммерческих объединений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</si>
  <si>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</si>
  <si>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оплату жилищно-коммунальных услуг отдельным категориям граждан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</si>
  <si>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гражданам субсидий на оплату жилого помещения и коммунальных услуг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</si>
  <si>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</si>
  <si>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государственной социальной помощи в форме единовременной денежной выплаты или натуральной помощи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</si>
  <si>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выплату социального пособия и возмещение расходов на погребение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</si>
  <si>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вознаграждение, причитающиеся приемному родителю, 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</si>
  <si>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подготовку граждан, желающих принять на воспитание в свою семью ребенка, оставшегося без попечения родителей,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</si>
  <si>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</si>
  <si>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Доплата к пенсиям муниципальных служащих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</si>
  <si>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"Модернизация и развитие социального обслуживания населения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</si>
  <si>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Предоставление социального обслуживания населения в рамках подпрограммы "Модернизация и развитие социального обслуживания населения Волховского муниципального района 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</si>
  <si>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</si>
  <si>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</si>
  <si>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организацию социальной помощи и социальной защиты населения в рамках подпрограммы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</si>
  <si>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Кадровое обеспечение деятельности по работе с пожилыми гражданами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</si>
  <si>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</si>
  <si>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"Развитие рынка труда и содействие занятости населения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</si>
  <si>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</si>
  <si>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</si>
  <si>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</si>
  <si>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Обеспечение учреждений дошкольного, общего и дополнительного образования комплектами учебно-методических материалов, программ, печатных и электронных пособий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</si>
  <si>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Организация работы ЮИД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</si>
  <si>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На осуществление полномочий в части ведения технического надзора за строительством в рамках непрограммных расходов МО город Волхов</t>
  </si>
  <si>
    <t>Поддержка стабилизации и развития отраслей растениеводства в рамках подпрограммы "Развитие отраслей растениеводства Волховского муниципального района"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</si>
  <si>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</si>
  <si>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Поддержка развития крестьянских (фермерских) хозяйств, личных подсобных хозяйств населения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</si>
  <si>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На меры социальной поддержки инвалидам,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имеющим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</si>
  <si>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организацию и осуществление деятельности по опеке и попечительству в рамках подпрограммы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</si>
  <si>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Организация профильного лагеря по безопасности дорожного движения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</si>
  <si>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</si>
  <si>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 xml:space="preserve">Подпрограмма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</si>
  <si>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Развитие системы социального обслуживания несовершеннолетних и семей с детьми, находящихся в трудной жизненной ситуации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</si>
  <si>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Улучшение качества жизни детей-инвалидов и детей с ограниченными возможностями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</si>
  <si>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</si>
  <si>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обеспечение бесплатного проезда детей-сирот и детей, оставшихся без попечения родителей, обучающихся в 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</si>
  <si>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</si>
  <si>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найм),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 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</si>
  <si>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Подпрограмма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</si>
  <si>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Меры по укреплению здоровья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</si>
  <si>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Организация свободного времени и культурного досуга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</si>
  <si>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Основы деятельности по укреплению социальной защищенности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  </t>
  </si>
  <si>
    <t xml:space="preserve">Подпрограмма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</si>
  <si>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Совершенствование организационных механизмов развития системы реабилитации и социальной интеграции инвалидов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</si>
  <si>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Комплекс практических мероприятий, направленный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</si>
  <si>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На предоставление ежемесячной денежной выплаты семьям в случае рождения третьего ребенка и последующих детей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</si>
  <si>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Исполнение органами местного самоуправления отдельных государственных полномочий Ленинградской области в сфере жилищных отношений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</si>
  <si>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"Обеспечение  реализации   муниципальной   программы Волховского муниципального района   "Развитие   сельского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</t>
  </si>
  <si>
    <t>Подпрограмма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</si>
  <si>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</si>
  <si>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 xml:space="preserve">Подпрограмма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</si>
  <si>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Обеспечение деятельности информационно-консультационного центра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районе"</t>
  </si>
  <si>
    <t>Подпрограмма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</si>
  <si>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Информационная поддержка работы блога главы администрации Волховского муниципального района на сайте ИА "Леноблинформ"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</si>
  <si>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Проведение пресс-мероприятий для журналистов средств массовой информации (круглых столов, пресс-конференций, семинаров, встреч)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</si>
  <si>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Организация выпуска и распространения информационной и имиджевой продукции о Волховском районе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</si>
  <si>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</si>
  <si>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Проведение учебных мероприятий по мобилизационной подготовке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</si>
  <si>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Подготовка руководящего состава ГО, КЧС и ОПБ администрации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</si>
  <si>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Подпрограмма "Развитие отраслей растениеводства Волховского муниципального района"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</si>
  <si>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Проведение конкурсов профмастерства, организация и проведение выставочных, праздничных мероприятий в рамках подпрограммы "Обеспечение  реализации   муниципальной   программы Волховского муниципального района   "Развитие   сельского   хозяйства Волховского  муниципального  района на 2014-2020 годы"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</si>
  <si>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</si>
  <si>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Подпрограмма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    </t>
  </si>
  <si>
    <t xml:space="preserve">Подпрограмма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</si>
  <si>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Содействие в доступе субъектов малого и среднего предпринимательства к финансовым и материальным ресурсам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</si>
  <si>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</si>
  <si>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Содействие в продвижении продукции (работ, услуг) субъектов малого и среднего предпринимательства на товарные рынки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</si>
  <si>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Подпрограмма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</si>
  <si>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Жилищно-коммунальное хозяйство </t>
  </si>
  <si>
    <t>Подпрограмма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</si>
  <si>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</si>
  <si>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</si>
  <si>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"Развитие рынка труда и содействие занятости населения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</si>
  <si>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района"Обеспечение качественным жильем граждан на территории Волховского муниципального района" на 2014-2016 годы</t>
  </si>
  <si>
    <t>Содействие трудоустройству незанятых инвалидов Волховского муниципального района на оборудованные (оснащенные) для них рабочие места в рамках подпрограммы  "Развитие рынка труда и содействие занятости населения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</si>
  <si>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"Общество и власть" муниципальной программы Волховского муниципального района "Устойчивое общественное развитие в Волховском муниципальном районе"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</si>
  <si>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</si>
  <si>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12 2 6010</t>
  </si>
  <si>
    <t>12 2 6011</t>
  </si>
  <si>
    <t>Подпрограмма "Переселение граждан из аварийного жилищного фонда на территории Волховского муниципального района"муниципальной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</si>
  <si>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</si>
  <si>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</si>
  <si>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Подпрограмма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</si>
  <si>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Выплата компенсации части родительской платы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 в Волховском муниципальном районе на 2014 - 2020 годы"</t>
  </si>
  <si>
    <t>Подпрограмма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</si>
  <si>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Питание обучающихся в общеобразовательных учреждениях, расположенных на территории Ленинградской области,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</si>
  <si>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</si>
  <si>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</si>
  <si>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Осуществление мероприятий по проведению ремонтных работ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</si>
  <si>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Организация и проведение выставочных, праздничных мероприятий и конкурсов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</si>
  <si>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Поддержка талантливой молодежи (вручение премии Главы администрации Волховского муниципального района)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</si>
  <si>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Комплектование книжных фондов библиотек Волховского муниципального района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</si>
  <si>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Информатизация и модернизация отрасли "Культура"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</si>
  <si>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Предоставление муниципальным бюджетным учреждениям субсидий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</si>
  <si>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 в Волховском муниципальном районе на 2014 - 2020 годы"</t>
  </si>
  <si>
    <t>Реализация программ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 в Волховском муниципальном районе на 2014 - 2020 годы"</t>
  </si>
  <si>
    <t>Предоставление муниципальным бюджетным учреждениям субсидий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</si>
  <si>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Проектирование, строительство и реконструкция объектов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</si>
  <si>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Обновление содержания общего образования, создание современной образовательной среды и развитие сети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</si>
  <si>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Укрепление материально-технической базы общеобразовательных учреждений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</si>
  <si>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</si>
  <si>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Реализация программ начального общего, основного общего, среднего общего образования в общеобразовательных организациях 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</si>
  <si>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</si>
  <si>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Предоставление муниципальным бюджетным учреждениям субсидий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</si>
  <si>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Осуществление мероприятий по проведению ремонтных работ 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</si>
  <si>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системы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Волховского муниципального района "Современное образование в Волховском муниципальном районе на 2014 - 2020 годы"</t>
  </si>
  <si>
    <t>Подпрограмма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</si>
  <si>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Участие в молодежных форумах и молодежных массовых мероприятиях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</si>
  <si>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Содействие трудовой адаптации и занятости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</si>
  <si>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Реализация комплекса мер по информационному, научно-методическому обеспечению молодежной политики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</si>
  <si>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Реализация мер по созданию условий и возможностей для успешной социализации и самореализации молодежи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</si>
  <si>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Подпрограмма "Патриотическое воспитание молодежи Волховского муниципального района на 2014-2016 годы" муниципальной программы  Волховского муниципального района "Устойчивое общественное развитие в Волховском муниципальном районе"</t>
  </si>
  <si>
    <t xml:space="preserve">Сохранение исторической памяти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районе" </t>
  </si>
  <si>
    <t>Гражданско-патриотическое и духовно-нравственное воспитание молодежи в рамках подпрограммы   "Патриотическое воспитание молодежи Волховского муниципального района на 2014-2016 годы"  муниципальной программы  Волховского муниципального района "Устойчивое общественное развитие в Волховском муниципальном районе"</t>
  </si>
  <si>
    <t>Формирование культуры межэтнических и межконфессиональных отношений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</si>
  <si>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Подпрограмма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</si>
  <si>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</si>
  <si>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</si>
  <si>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работы оздоровительных лагерей с дневным (круглосуточным) пребыванием на базе образовательных учреждений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</si>
  <si>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разнообразных форм отдыха и занятости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</si>
  <si>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занятости подростков и молодежи в каникулярное время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</si>
  <si>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</si>
  <si>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</si>
  <si>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</si>
  <si>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 xml:space="preserve"> Расходы на  приобретение спортивного инвентаря и оборудования для  учреждений в рамках подпрограммы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 "Развитие физической  культуры и спорта в Волховском муниципальном районе на 2014 – 2018 годы"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</si>
  <si>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</si>
  <si>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в рамках подпрограммы "Развитие адаптационной 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</si>
  <si>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Подпрограмма "Развитие физической культуры и массового спорта в  Волховском муниципальном районе" муниципальной программы Волховского муниципального района"Развитие физической культуры и спорта в Волховском муниципальном районе на 2014 – 2018 годы"</t>
  </si>
  <si>
    <t>05 3 1071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</si>
  <si>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</si>
  <si>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Комитет социальной защиты населения Администрации Волховского муниципального района Ленинградской области</t>
  </si>
  <si>
    <t>Комитет финансов Волховского муниципального района Ленинградской области</t>
  </si>
  <si>
    <t>Комитет по управлению муниципальным имуществом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</si>
  <si>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</si>
  <si>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</si>
  <si>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</si>
  <si>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</si>
  <si>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>1 11 05075 05 0000 120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</si>
  <si>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</si>
  <si>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Обеспечение проведения диспансеризации лиц в соответствии с приказом Минздравсоцразвития РФ от 14.12.2009 года № 984н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</si>
  <si>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</si>
  <si>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"Поддержка социально ориентированных некоммерческих организаций Волховского муниципального района" муниципальной программы Волховском муниципальном районе "Устойчивое общественное развитие в Волховском муниципальном районе"</t>
  </si>
  <si>
    <t>08 4 7103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</si>
  <si>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</si>
  <si>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</si>
  <si>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</si>
  <si>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</si>
  <si>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</si>
  <si>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Обслуживание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</si>
  <si>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</si>
  <si>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непрограммных расходов органов местного самоуправления</t>
  </si>
  <si>
    <t>68 9 1073</t>
  </si>
  <si>
    <t>Организация и проведение мероприятий в сфере культуры 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</si>
  <si>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Поддержка декоративно-прикладного искусства и народных художественных промыслов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</si>
  <si>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04 3 1074</t>
  </si>
  <si>
    <t>04 3 1075</t>
  </si>
  <si>
    <t>05 1 1076</t>
  </si>
  <si>
    <t>Организация и проведение районных мероприятий и спортивных соревнований по различным  видам спорта среди различных групп населения в рамках подпрограммы "Развитие физической культуры и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</si>
  <si>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05 1 1077</t>
  </si>
  <si>
    <t>05 1 1078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</si>
  <si>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в рамках подпрограммы "Развития физической культуры и 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</si>
  <si>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Приобретение наградной и спортивной атрибутики, типографской и сувенирной продукции в рамках подпрограммы "Развитие физической культуры и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</si>
  <si>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Подпрограмма "Энергосбережение и повышение энергетической эффективности на территории Волховского муниципального района на 2014-2016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</si>
  <si>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района, в рамках подпрограммы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</si>
  <si>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 xml:space="preserve">Развитие потребительского рынка Волховского муниципального района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</si>
  <si>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09 3 5380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</si>
  <si>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района, в рамках подпрограммы 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</si>
  <si>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</si>
  <si>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Обеспечение проведения диспансеризации лиц в соответствии с приказом Минздравсоцразвития РФ от 14.12.2009 года № 984н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</si>
  <si>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Подпрограмма "Развитие системы муниципальной службы Волховского муниципального района" муниципальной программы  Волховского муниципального района"Повышение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</si>
  <si>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</si>
  <si>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02 4 5135</t>
  </si>
  <si>
    <t>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</si>
  <si>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02 4 7141</t>
  </si>
  <si>
    <t>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</si>
  <si>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02 5 5082</t>
  </si>
  <si>
    <t>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</si>
  <si>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09 3 5260</t>
  </si>
  <si>
    <t>На выплату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</si>
  <si>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67 3 5930</t>
  </si>
  <si>
    <t>Налог, взимаемый в связи с применением патентной системы налогообложения</t>
  </si>
  <si>
    <t>02 3 0000</t>
  </si>
  <si>
    <t>06 1 1079</t>
  </si>
  <si>
    <t>06 2 1079</t>
  </si>
  <si>
    <t>Создание безопасных условий в общеобразовательных учреждениях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2014-2020 годы"</t>
  </si>
  <si>
    <t>Создание безопасных условий в общеобразовательных учреждениях 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в Волховском муниципальном районе на 2014-2020 годы"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</si>
  <si>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</si>
  <si>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</si>
  <si>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</si>
  <si>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</si>
  <si>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</si>
  <si>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</si>
  <si>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</si>
  <si>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</si>
  <si>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</si>
  <si>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</si>
  <si>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</si>
  <si>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</si>
  <si>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</si>
  <si>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</si>
  <si>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</si>
  <si>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</si>
  <si>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</si>
  <si>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</si>
  <si>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</si>
  <si>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</si>
  <si>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</si>
  <si>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источников внутреннего финансирования</t>
  </si>
  <si>
    <t>09 1 7156</t>
  </si>
  <si>
    <t>09 1 7155</t>
  </si>
  <si>
    <t>09 1 5220</t>
  </si>
  <si>
    <t>На обеспечение мер социальной поддержки для лиц, награжденных нагрудным знаком "Почетный донор России"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</si>
  <si>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09 3 7157</t>
  </si>
  <si>
    <t>68 9 7159</t>
  </si>
  <si>
    <t>10 1 1080</t>
  </si>
  <si>
    <t>06 3 1079</t>
  </si>
  <si>
    <t>Создание безопасных условий в общеобразовательных учреждениях в рамках подпрограммы "Развитие дополнительного образования в Волховском муниципальном районе" муниципальной программы  "Современное образование в Волховском муниципальном районе на 2014 - 2020 годы"</t>
  </si>
  <si>
    <t>09 3 7158</t>
  </si>
  <si>
    <t>Гл.адм.</t>
  </si>
  <si>
    <t>09 6 6067</t>
  </si>
  <si>
    <t>Итого</t>
  </si>
  <si>
    <t>68 9 1081</t>
  </si>
  <si>
    <t>Расходы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</t>
  </si>
  <si>
    <t xml:space="preserve"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</si>
  <si>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67 3 7159</t>
  </si>
  <si>
    <t>Муниципальное казенное учреждение " Волховский центр финансово-бухгалтерского обслуживания" администрации Волховского муниципального района Ленинградской области</t>
  </si>
  <si>
    <t>67 3 8001</t>
  </si>
  <si>
    <t>67 3 4001</t>
  </si>
  <si>
    <t>67 3 8002</t>
  </si>
  <si>
    <t>67 3 8003</t>
  </si>
  <si>
    <t>68 9 8004</t>
  </si>
  <si>
    <t>69 9 8004</t>
  </si>
  <si>
    <t>На осуществление полномочий по хозяйственному обеспечению  исполнительно-распорядительного органа МО город Волхов в рамках непрограммных расходов МО город Волхов</t>
  </si>
  <si>
    <t>67 3 8005</t>
  </si>
  <si>
    <t>На осуществление полномочий Совета депутатов МО город Волхов в рамках обеспечения деятельности центрального аппарата</t>
  </si>
  <si>
    <t>На организацию исполнения полномочий исполнительно 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</si>
  <si>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68 9 8006</t>
  </si>
  <si>
    <t>67 3 8007</t>
  </si>
  <si>
    <t>На осуществление полномочий по финансово-бюджетному надзору МО город Волхов в рамках обеспечения деятельности центрального аппарата</t>
  </si>
  <si>
    <t>Получение кредитов от кредитных организаций бюджетами муниципальных районов в валюте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</si>
  <si>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</si>
  <si>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На меры социальной поддержки ветеранов труда, тружеников тыла, жертв политических репрессий по предоставлению ежемесячной денежной  выплаты в рамках подпрограммы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</si>
  <si>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 xml:space="preserve">На меры социальной поддержки по предоставлению единовременного пособия при рождении ребенка, ежемесячного пособия на ребенка, ежемесячной денежной компенсации на полноценное питание беременным женщинам, кормящим матерям, детям в возрасте до трех лет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</si>
  <si>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в рамках подпрограммы "Развитие рынка труда и содействие занятости населения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</si>
  <si>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Проведение мониторинга качества образовательного результата в рамках подпрограммы "Развитие системы оценки качества образования и информационной прозрачности системы образования Волховского муниципального района"  муниципальной программы Волховского муниципального района "Современное образование в Волховском муниципальном районе на 2014 - 2020 годы"</t>
  </si>
  <si>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</si>
  <si>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</t>
  </si>
  <si>
    <t xml:space="preserve">Развитие международных связей в рамках подпрограммы 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</si>
  <si>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</si>
  <si>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</si>
  <si>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</si>
  <si>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Поддержка деятельности молодежных организаций и объединений, молодежных инициатив и развитие волонтерского движения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</si>
  <si>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Предоставление субсидий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  "Поддержка социально ориентированных некоммерческих организаций Волховского муниципального района" муниципальной программы "Устойчивое общественное развитие в Волховском муниципальном районе"</t>
  </si>
  <si>
    <t>Предоставление из  бюджета Волховского муниципального района Ленинградской области субсидий в целях возмещения затрат или недополученных доходов в связи с производством продукции телерадиокомпаниями и телеорганизациями (телерадиоканал и радиоканал) в рамках подпрограммы "Общество и власть" муниципальной программы "Устойчивое общественное развитие в Волховском муниципальном районе"</t>
  </si>
  <si>
    <t>Предоставление из  бюджета Волховского муниципального района субсидий в целях возмещения затрат в связи с производством полиграфической продукции, выполнением полиграфических работ (оказание полиграфических услуг) в рамках подпрограммы "Общество и власть" муниципальной программы Волховского муниципального района "Устойчивое общественное развитие в Волховском муниципальном районе"</t>
  </si>
  <si>
    <t>На организацию исполнения полномочий исполнительно-распорядительного органа МО город Волхов в рамках обеспечения деятельности центрального аппарата</t>
  </si>
  <si>
    <t>На осуществление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</si>
  <si>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Предельная величина на 01.01.2015 г.</t>
  </si>
  <si>
    <t>Объем привлечения в 2015 году</t>
  </si>
  <si>
    <t>Объем погашения в 2015 году</t>
  </si>
  <si>
    <t>Предельная величина на 01.01.2016 г.</t>
  </si>
  <si>
    <t>Бюджетные кредиты, полученные из областного бюджета</t>
  </si>
  <si>
    <t>Кредиты от кредитных организаций</t>
  </si>
  <si>
    <t>Предоставление социальных выплат отдельным категориям граждан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</si>
  <si>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</si>
  <si>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На меры социальной поддержки лиц, удостоенных  званиям  "Ветеран труда Ленинградской области"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</si>
  <si>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На меры социальной поддержки многодетных (приемных) семей по оплате жилья и коммунальных услуг , предоставлению ежегодной денежной компенсации, предоставлению бесплатного проезда детям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</si>
  <si>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Иные межбюджетные трансферты на 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</si>
  <si>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 Волховского муниципального района</t>
  </si>
  <si>
    <t>Расходы на выплаты по оплате труда работников органов местного самоуправления в рамках обеспечения деятельности руководителя контрольно-счетной палаты муниципального образования и его заместителей в рамках обеспечения деятельности руководителя контрольно-счетной палаты муниципального образования и его заместителей</t>
  </si>
  <si>
    <t>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в рамках непрограммных расходов органов местного самоуправления</t>
  </si>
  <si>
    <t>На осуществление отдельных государственных полномочий Ленинградской области в области архивного дела  в рамках обеспечения деятельности центрального аппарата</t>
  </si>
  <si>
    <t>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в рамках обеспечения деятельности центрального аппарата</t>
  </si>
  <si>
    <t>На исполнение органами местного самоуправления Ленинградской области части функций по исполнению областного бюджета Ленинградской области в рамках обеспечения деятельности центрального аппарата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</si>
  <si>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обеспечения деятельности центрального аппарата</t>
  </si>
  <si>
    <t>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обеспечения деятельности центрального аппарата</t>
  </si>
  <si>
    <t>ВСЕГО ДОХОДОВ поселений</t>
  </si>
  <si>
    <t>ВСЕГО ДОХОДОВ консолидированного бюджета Волховского муниципального района</t>
  </si>
  <si>
    <t>Приложение 1</t>
  </si>
  <si>
    <t>к постановлению администрации</t>
  </si>
  <si>
    <t>Ленинградской области</t>
  </si>
  <si>
    <t>2015 год</t>
  </si>
  <si>
    <t>2016 год</t>
  </si>
  <si>
    <t>2017 год</t>
  </si>
  <si>
    <t>тыс.рублей</t>
  </si>
  <si>
    <t>Расходы консолидированного бюджета Волховского муниципального района Ленинградской области по  разделам  и  подразделам  функциональной  классификации  расходов на 2015-2017 годы</t>
  </si>
  <si>
    <t>Приложение 2</t>
  </si>
  <si>
    <t>Всего расходов поселений</t>
  </si>
  <si>
    <t>Всего расходов консолидированного бюджета Волховского муниципального района</t>
  </si>
  <si>
    <t>2015 год
(тысяч рублей)</t>
  </si>
  <si>
    <t>2016 год
(тысяч рублей)</t>
  </si>
  <si>
    <t>2017 год
(тысяч рублей)</t>
  </si>
  <si>
    <t>Приложение 3</t>
  </si>
  <si>
    <t xml:space="preserve">Всего расходов консолидированного бюджета Волховского муниципального района </t>
  </si>
  <si>
    <t>Источники внутреннего финансирования дефицита  консолидированного бюджета Волховского муниципального района Ленинградской области на 2015-2017 годы</t>
  </si>
  <si>
    <t>Приложение 4</t>
  </si>
  <si>
    <t>Всего источников внутреннего финансирования поселения</t>
  </si>
  <si>
    <t>ИТОГО источников внутреннего финансирования консолидированного бюджета</t>
  </si>
  <si>
    <t>Объем привлечения в 2016 году</t>
  </si>
  <si>
    <t>Объем погашения в 2016 году</t>
  </si>
  <si>
    <t>Предельная величина на 01.01.2017 г.</t>
  </si>
  <si>
    <t>Объем привлечения в 2017 году</t>
  </si>
  <si>
    <t>Объем погашения в 2017 году</t>
  </si>
  <si>
    <t>Предельная величина на 01.01.2018 г.</t>
  </si>
  <si>
    <t>Приложение 5</t>
  </si>
  <si>
    <t xml:space="preserve">Программа муниципальных заимствований консолидированного бюджета Волховского муниципального района                                                                                            Ленинградской области на 2015-2017 годы    </t>
  </si>
  <si>
    <t>Ведомственная структура расходов консолидированного бюджета Волховского муниципального района на 2015-2017 годы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</si>
  <si>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</si>
  <si>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</si>
  <si>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</si>
  <si>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Расходы на выплаты персоналу казенных учреждений</t>
  </si>
  <si>
    <t>Субсидии бюджетным учреждениям</t>
  </si>
  <si>
    <t>Уплата  налогов, сборов и иных платежей</t>
  </si>
  <si>
    <t>Публичные нормативные социальные выплаты гражданам</t>
  </si>
  <si>
    <t xml:space="preserve">Бюджетные инвестиции </t>
  </si>
  <si>
    <t xml:space="preserve">Дотации </t>
  </si>
  <si>
    <t>Дотации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</si>
  <si>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</si>
  <si>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Прогнозируемые   поступления    доходов    консолидированного    бюджета  Волховского  муниципального  района  Ленинградской  области                на  2015-2017 годы</t>
  </si>
  <si>
    <t xml:space="preserve">от      октября 2014 г. №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</si>
</sst>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_р_._-;\-* #,##0_р_._-;_-* &quot;-&quot;??_р_._-;_-@_-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0"/>
    <numFmt numFmtId="190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Calibri"/>
      <family val="2"/>
    </font>
    <font>
      <b/>
      <sz val="10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horizontal="center" vertical="center"/>
      <protection/>
    </xf>
    <xf numFmtId="49" fontId="6" fillId="0" borderId="0" xfId="53" applyNumberFormat="1" applyFont="1" applyFill="1" applyAlignment="1">
      <alignment vertical="center"/>
      <protection/>
    </xf>
    <xf numFmtId="164" fontId="6" fillId="0" borderId="0" xfId="53" applyNumberFormat="1" applyFont="1" applyFill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top"/>
      <protection/>
    </xf>
    <xf numFmtId="164" fontId="8" fillId="0" borderId="11" xfId="53" applyNumberFormat="1" applyFont="1" applyFill="1" applyBorder="1" applyAlignment="1">
      <alignment horizontal="center" vertical="top"/>
      <protection/>
    </xf>
    <xf numFmtId="0" fontId="8" fillId="0" borderId="12" xfId="53" applyFont="1" applyFill="1" applyBorder="1" applyAlignment="1">
      <alignment horizontal="center" vertical="center"/>
      <protection/>
    </xf>
    <xf numFmtId="49" fontId="9" fillId="0" borderId="13" xfId="53" applyNumberFormat="1" applyFont="1" applyFill="1" applyBorder="1" applyAlignment="1">
      <alignment vertical="center"/>
      <protection/>
    </xf>
    <xf numFmtId="164" fontId="9" fillId="0" borderId="14" xfId="53" applyNumberFormat="1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vertical="center"/>
      <protection/>
    </xf>
    <xf numFmtId="164" fontId="8" fillId="0" borderId="15" xfId="53" applyNumberFormat="1" applyFont="1" applyFill="1" applyBorder="1" applyAlignment="1">
      <alignment horizontal="center" vertical="center"/>
      <protection/>
    </xf>
    <xf numFmtId="0" fontId="6" fillId="0" borderId="15" xfId="53" applyFont="1" applyFill="1" applyBorder="1" applyAlignment="1">
      <alignment horizontal="center" vertical="center"/>
      <protection/>
    </xf>
    <xf numFmtId="49" fontId="6" fillId="0" borderId="16" xfId="53" applyNumberFormat="1" applyFont="1" applyFill="1" applyBorder="1" applyAlignment="1">
      <alignment vertical="center"/>
      <protection/>
    </xf>
    <xf numFmtId="164" fontId="6" fillId="0" borderId="15" xfId="53" applyNumberFormat="1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vertical="center" wrapText="1"/>
      <protection/>
    </xf>
    <xf numFmtId="0" fontId="6" fillId="0" borderId="16" xfId="53" applyNumberFormat="1" applyFont="1" applyFill="1" applyBorder="1" applyAlignment="1">
      <alignment horizontal="left" vertical="center" wrapText="1"/>
      <protection/>
    </xf>
    <xf numFmtId="0" fontId="6" fillId="0" borderId="16" xfId="53" applyNumberFormat="1" applyFont="1" applyFill="1" applyBorder="1" applyAlignment="1">
      <alignment vertical="center" wrapText="1"/>
      <protection/>
    </xf>
    <xf numFmtId="49" fontId="6" fillId="0" borderId="16" xfId="53" applyNumberFormat="1" applyFont="1" applyFill="1" applyBorder="1" applyAlignment="1">
      <alignment vertical="center" wrapText="1"/>
      <protection/>
    </xf>
    <xf numFmtId="164" fontId="6" fillId="0" borderId="17" xfId="53" applyNumberFormat="1" applyFont="1" applyFill="1" applyBorder="1" applyAlignment="1">
      <alignment horizontal="center" vertical="center"/>
      <protection/>
    </xf>
    <xf numFmtId="0" fontId="6" fillId="0" borderId="15" xfId="53" applyNumberFormat="1" applyFont="1" applyFill="1" applyBorder="1" applyAlignment="1">
      <alignment wrapText="1"/>
      <protection/>
    </xf>
    <xf numFmtId="0" fontId="6" fillId="0" borderId="0" xfId="53" applyFont="1" applyFill="1" applyAlignment="1">
      <alignment wrapText="1"/>
      <protection/>
    </xf>
    <xf numFmtId="0" fontId="7" fillId="0" borderId="18" xfId="53" applyFont="1" applyFill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vertical="center"/>
      <protection/>
    </xf>
    <xf numFmtId="164" fontId="7" fillId="0" borderId="18" xfId="53" applyNumberFormat="1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left" vertical="center" wrapText="1"/>
    </xf>
    <xf numFmtId="0" fontId="6" fillId="0" borderId="0" xfId="53" applyFont="1" applyAlignment="1">
      <alignment vertical="center"/>
      <protection/>
    </xf>
    <xf numFmtId="164" fontId="6" fillId="0" borderId="0" xfId="53" applyNumberFormat="1" applyFont="1" applyAlignment="1">
      <alignment horizontal="right" vertical="center"/>
      <protection/>
    </xf>
    <xf numFmtId="0" fontId="6" fillId="0" borderId="0" xfId="53" applyFont="1" applyAlignment="1">
      <alignment horizontal="right" vertical="center"/>
      <protection/>
    </xf>
    <xf numFmtId="0" fontId="7" fillId="0" borderId="0" xfId="53" applyFont="1" applyAlignment="1">
      <alignment vertical="center"/>
      <protection/>
    </xf>
    <xf numFmtId="0" fontId="10" fillId="0" borderId="0" xfId="53" applyFont="1" applyAlignment="1">
      <alignment horizontal="center" vertical="center"/>
      <protection/>
    </xf>
    <xf numFmtId="177" fontId="10" fillId="0" borderId="0" xfId="53" applyNumberFormat="1" applyFont="1" applyAlignment="1">
      <alignment horizontal="center" vertical="center"/>
      <protection/>
    </xf>
    <xf numFmtId="49" fontId="5" fillId="0" borderId="12" xfId="53" applyNumberFormat="1" applyFont="1" applyBorder="1" applyAlignment="1">
      <alignment horizontal="center" vertical="center"/>
      <protection/>
    </xf>
    <xf numFmtId="0" fontId="4" fillId="0" borderId="21" xfId="53" applyFont="1" applyBorder="1" applyAlignment="1">
      <alignment horizontal="left" vertical="center" wrapText="1"/>
      <protection/>
    </xf>
    <xf numFmtId="49" fontId="6" fillId="0" borderId="17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177" fontId="4" fillId="0" borderId="17" xfId="66" applyNumberFormat="1" applyFont="1" applyFill="1" applyBorder="1" applyAlignment="1">
      <alignment horizontal="center" vertical="center"/>
    </xf>
    <xf numFmtId="0" fontId="4" fillId="0" borderId="21" xfId="53" applyFont="1" applyBorder="1" applyAlignment="1">
      <alignment horizontal="left" vertical="center"/>
      <protection/>
    </xf>
    <xf numFmtId="0" fontId="4" fillId="0" borderId="21" xfId="53" applyFont="1" applyBorder="1" applyAlignment="1">
      <alignment vertical="center"/>
      <protection/>
    </xf>
    <xf numFmtId="49" fontId="4" fillId="0" borderId="17" xfId="53" applyNumberFormat="1" applyFont="1" applyBorder="1" applyAlignment="1">
      <alignment horizontal="center" vertical="center"/>
      <protection/>
    </xf>
    <xf numFmtId="49" fontId="3" fillId="0" borderId="17" xfId="53" applyNumberFormat="1" applyFont="1" applyBorder="1" applyAlignment="1">
      <alignment horizontal="center" vertical="center"/>
      <protection/>
    </xf>
    <xf numFmtId="177" fontId="4" fillId="0" borderId="17" xfId="66" applyNumberFormat="1" applyFont="1" applyBorder="1" applyAlignment="1">
      <alignment horizontal="center" vertical="center"/>
    </xf>
    <xf numFmtId="49" fontId="4" fillId="0" borderId="22" xfId="53" applyNumberFormat="1" applyFont="1" applyBorder="1" applyAlignment="1">
      <alignment horizontal="center" vertical="center"/>
      <protection/>
    </xf>
    <xf numFmtId="177" fontId="7" fillId="0" borderId="18" xfId="66" applyNumberFormat="1" applyFont="1" applyBorder="1" applyAlignment="1">
      <alignment horizontal="center" vertical="center"/>
    </xf>
    <xf numFmtId="177" fontId="6" fillId="0" borderId="0" xfId="53" applyNumberFormat="1" applyFont="1" applyAlignment="1">
      <alignment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23" xfId="53" applyFont="1" applyBorder="1" applyAlignment="1">
      <alignment horizontal="center" vertical="center" wrapText="1"/>
      <protection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165" fontId="8" fillId="0" borderId="20" xfId="0" applyNumberFormat="1" applyFont="1" applyFill="1" applyBorder="1" applyAlignment="1">
      <alignment horizontal="left" vertical="top" wrapText="1"/>
    </xf>
    <xf numFmtId="2" fontId="6" fillId="0" borderId="20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top" wrapText="1"/>
    </xf>
    <xf numFmtId="11" fontId="6" fillId="0" borderId="20" xfId="0" applyNumberFormat="1" applyFont="1" applyFill="1" applyBorder="1" applyAlignment="1">
      <alignment horizontal="left" vertical="top" wrapText="1"/>
    </xf>
    <xf numFmtId="165" fontId="6" fillId="0" borderId="20" xfId="0" applyNumberFormat="1" applyFont="1" applyFill="1" applyBorder="1" applyAlignment="1">
      <alignment horizontal="left" vertical="top" wrapText="1"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6" fillId="0" borderId="2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49" fontId="8" fillId="0" borderId="24" xfId="53" applyNumberFormat="1" applyFont="1" applyFill="1" applyBorder="1" applyAlignment="1">
      <alignment horizontal="center" vertical="center" wrapText="1"/>
      <protection/>
    </xf>
    <xf numFmtId="49" fontId="8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4" fillId="0" borderId="16" xfId="53" applyFont="1" applyBorder="1" applyAlignment="1">
      <alignment horizontal="left" vertical="center"/>
      <protection/>
    </xf>
    <xf numFmtId="49" fontId="4" fillId="0" borderId="15" xfId="53" applyNumberFormat="1" applyFont="1" applyBorder="1" applyAlignment="1">
      <alignment horizontal="center" vertical="center"/>
      <protection/>
    </xf>
    <xf numFmtId="177" fontId="4" fillId="0" borderId="15" xfId="66" applyNumberFormat="1" applyFont="1" applyBorder="1" applyAlignment="1">
      <alignment horizontal="center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28" xfId="53" applyFont="1" applyBorder="1" applyAlignment="1">
      <alignment vertical="center"/>
      <protection/>
    </xf>
    <xf numFmtId="0" fontId="4" fillId="0" borderId="28" xfId="53" applyFont="1" applyBorder="1" applyAlignment="1">
      <alignment vertical="center" wrapText="1"/>
      <protection/>
    </xf>
    <xf numFmtId="0" fontId="4" fillId="0" borderId="12" xfId="53" applyFont="1" applyBorder="1" applyAlignment="1">
      <alignment vertical="center"/>
      <protection/>
    </xf>
    <xf numFmtId="0" fontId="4" fillId="0" borderId="28" xfId="53" applyFont="1" applyBorder="1" applyAlignment="1">
      <alignment horizontal="left" vertical="center"/>
      <protection/>
    </xf>
    <xf numFmtId="49" fontId="6" fillId="0" borderId="12" xfId="53" applyNumberFormat="1" applyFont="1" applyBorder="1" applyAlignment="1">
      <alignment horizontal="center" vertical="center"/>
      <protection/>
    </xf>
    <xf numFmtId="49" fontId="4" fillId="0" borderId="28" xfId="53" applyNumberFormat="1" applyFont="1" applyBorder="1" applyAlignment="1">
      <alignment horizontal="center" vertical="center"/>
      <protection/>
    </xf>
    <xf numFmtId="177" fontId="4" fillId="0" borderId="12" xfId="66" applyNumberFormat="1" applyFont="1" applyFill="1" applyBorder="1" applyAlignment="1">
      <alignment horizontal="center" vertical="center"/>
    </xf>
    <xf numFmtId="49" fontId="8" fillId="0" borderId="12" xfId="53" applyNumberFormat="1" applyFont="1" applyBorder="1" applyAlignment="1">
      <alignment horizontal="center" vertical="center"/>
      <protection/>
    </xf>
    <xf numFmtId="49" fontId="4" fillId="0" borderId="29" xfId="53" applyNumberFormat="1" applyFont="1" applyBorder="1" applyAlignment="1">
      <alignment horizontal="center" vertical="center"/>
      <protection/>
    </xf>
    <xf numFmtId="0" fontId="4" fillId="0" borderId="28" xfId="53" applyFont="1" applyBorder="1" applyAlignment="1">
      <alignment horizontal="left" vertical="center" wrapText="1"/>
      <protection/>
    </xf>
    <xf numFmtId="0" fontId="5" fillId="0" borderId="19" xfId="53" applyFont="1" applyBorder="1" applyAlignment="1">
      <alignment horizontal="left" vertical="center"/>
      <protection/>
    </xf>
    <xf numFmtId="49" fontId="5" fillId="0" borderId="18" xfId="53" applyNumberFormat="1" applyFont="1" applyBorder="1" applyAlignment="1">
      <alignment horizontal="center" vertical="center"/>
      <protection/>
    </xf>
    <xf numFmtId="49" fontId="5" fillId="0" borderId="30" xfId="53" applyNumberFormat="1" applyFont="1" applyBorder="1" applyAlignment="1">
      <alignment horizontal="center" vertical="center"/>
      <protection/>
    </xf>
    <xf numFmtId="177" fontId="5" fillId="0" borderId="18" xfId="66" applyNumberFormat="1" applyFont="1" applyBorder="1" applyAlignment="1">
      <alignment horizontal="center" vertical="center"/>
    </xf>
    <xf numFmtId="0" fontId="5" fillId="0" borderId="19" xfId="53" applyFont="1" applyBorder="1" applyAlignment="1">
      <alignment vertical="center" wrapText="1"/>
      <protection/>
    </xf>
    <xf numFmtId="177" fontId="5" fillId="0" borderId="18" xfId="66" applyNumberFormat="1" applyFont="1" applyFill="1" applyBorder="1" applyAlignment="1">
      <alignment horizontal="center" vertical="center"/>
    </xf>
    <xf numFmtId="0" fontId="5" fillId="0" borderId="19" xfId="53" applyFont="1" applyBorder="1" applyAlignment="1">
      <alignment vertical="center"/>
      <protection/>
    </xf>
    <xf numFmtId="177" fontId="4" fillId="33" borderId="12" xfId="66" applyNumberFormat="1" applyFont="1" applyFill="1" applyBorder="1" applyAlignment="1">
      <alignment horizontal="center" vertical="center"/>
    </xf>
    <xf numFmtId="177" fontId="4" fillId="0" borderId="12" xfId="66" applyNumberFormat="1" applyFont="1" applyBorder="1" applyAlignment="1">
      <alignment horizontal="center" vertical="center"/>
    </xf>
    <xf numFmtId="49" fontId="4" fillId="0" borderId="30" xfId="53" applyNumberFormat="1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left" vertical="center" wrapText="1"/>
      <protection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6" xfId="53" applyFont="1" applyFill="1" applyBorder="1" applyAlignment="1">
      <alignment vertical="center"/>
      <protection/>
    </xf>
    <xf numFmtId="0" fontId="3" fillId="0" borderId="16" xfId="53" applyFont="1" applyFill="1" applyBorder="1" applyAlignment="1">
      <alignment horizontal="left" vertical="center"/>
      <protection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wrapText="1"/>
    </xf>
    <xf numFmtId="11" fontId="8" fillId="0" borderId="20" xfId="0" applyNumberFormat="1" applyFont="1" applyFill="1" applyBorder="1" applyAlignment="1">
      <alignment horizontal="left" vertical="top" wrapText="1"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21" xfId="53" applyFont="1" applyFill="1" applyBorder="1" applyAlignment="1">
      <alignment horizontal="left" vertical="center" wrapText="1"/>
      <protection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164" fontId="6" fillId="0" borderId="0" xfId="53" applyNumberFormat="1" applyFont="1" applyFill="1" applyAlignment="1">
      <alignment horizontal="right" vertical="center"/>
      <protection/>
    </xf>
    <xf numFmtId="0" fontId="6" fillId="0" borderId="0" xfId="53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164" fontId="6" fillId="0" borderId="0" xfId="55" applyNumberFormat="1" applyFont="1" applyFill="1" applyAlignment="1">
      <alignment horizontal="right" vertical="center"/>
      <protection/>
    </xf>
    <xf numFmtId="165" fontId="6" fillId="0" borderId="24" xfId="0" applyNumberFormat="1" applyFont="1" applyFill="1" applyBorder="1" applyAlignment="1">
      <alignment horizontal="left" vertical="top" wrapText="1"/>
    </xf>
    <xf numFmtId="0" fontId="3" fillId="0" borderId="20" xfId="53" applyFont="1" applyFill="1" applyBorder="1" applyAlignment="1">
      <alignment horizontal="left" vertical="center" wrapText="1"/>
      <protection/>
    </xf>
    <xf numFmtId="49" fontId="4" fillId="0" borderId="2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left" vertical="top" wrapText="1"/>
    </xf>
    <xf numFmtId="164" fontId="6" fillId="0" borderId="0" xfId="53" applyNumberFormat="1" applyFont="1" applyFill="1" applyAlignment="1">
      <alignment vertical="center"/>
      <protection/>
    </xf>
    <xf numFmtId="0" fontId="8" fillId="0" borderId="20" xfId="0" applyNumberFormat="1" applyFont="1" applyFill="1" applyBorder="1" applyAlignment="1">
      <alignment horizontal="left" vertical="top" wrapText="1"/>
    </xf>
    <xf numFmtId="176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0" xfId="53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164" fontId="10" fillId="0" borderId="0" xfId="53" applyNumberFormat="1" applyFont="1" applyAlignment="1">
      <alignment vertical="center"/>
      <protection/>
    </xf>
    <xf numFmtId="0" fontId="10" fillId="0" borderId="10" xfId="53" applyFont="1" applyBorder="1" applyAlignment="1">
      <alignment horizontal="center" vertical="center"/>
      <protection/>
    </xf>
    <xf numFmtId="164" fontId="10" fillId="0" borderId="10" xfId="53" applyNumberFormat="1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164" fontId="10" fillId="0" borderId="11" xfId="53" applyNumberFormat="1" applyFont="1" applyBorder="1" applyAlignment="1">
      <alignment horizontal="center" vertical="center"/>
      <protection/>
    </xf>
    <xf numFmtId="0" fontId="7" fillId="0" borderId="12" xfId="53" applyFont="1" applyBorder="1" applyAlignment="1">
      <alignment vertical="center"/>
      <protection/>
    </xf>
    <xf numFmtId="0" fontId="7" fillId="0" borderId="12" xfId="53" applyFont="1" applyBorder="1" applyAlignment="1">
      <alignment vertical="center" wrapText="1"/>
      <protection/>
    </xf>
    <xf numFmtId="164" fontId="7" fillId="0" borderId="15" xfId="53" applyNumberFormat="1" applyFont="1" applyBorder="1" applyAlignment="1">
      <alignment horizontal="center" vertical="center"/>
      <protection/>
    </xf>
    <xf numFmtId="0" fontId="15" fillId="0" borderId="0" xfId="53" applyFont="1" applyAlignment="1">
      <alignment vertical="center"/>
      <protection/>
    </xf>
    <xf numFmtId="0" fontId="10" fillId="0" borderId="12" xfId="53" applyFont="1" applyBorder="1" applyAlignment="1">
      <alignment vertical="center"/>
      <protection/>
    </xf>
    <xf numFmtId="0" fontId="10" fillId="0" borderId="12" xfId="53" applyFont="1" applyBorder="1" applyAlignment="1">
      <alignment vertical="center" wrapText="1"/>
      <protection/>
    </xf>
    <xf numFmtId="164" fontId="10" fillId="0" borderId="15" xfId="53" applyNumberFormat="1" applyFont="1" applyBorder="1" applyAlignment="1">
      <alignment horizontal="center" vertical="center"/>
      <protection/>
    </xf>
    <xf numFmtId="0" fontId="16" fillId="0" borderId="0" xfId="53" applyFont="1" applyAlignment="1">
      <alignment vertical="center"/>
      <protection/>
    </xf>
    <xf numFmtId="0" fontId="10" fillId="0" borderId="15" xfId="53" applyFont="1" applyBorder="1" applyAlignment="1">
      <alignment vertical="center"/>
      <protection/>
    </xf>
    <xf numFmtId="0" fontId="10" fillId="0" borderId="15" xfId="53" applyFont="1" applyBorder="1" applyAlignment="1">
      <alignment vertical="center" wrapText="1"/>
      <protection/>
    </xf>
    <xf numFmtId="0" fontId="7" fillId="0" borderId="15" xfId="53" applyFont="1" applyBorder="1" applyAlignment="1">
      <alignment vertical="center"/>
      <protection/>
    </xf>
    <xf numFmtId="0" fontId="7" fillId="0" borderId="15" xfId="53" applyFont="1" applyBorder="1" applyAlignment="1">
      <alignment vertical="center" wrapText="1"/>
      <protection/>
    </xf>
    <xf numFmtId="0" fontId="14" fillId="0" borderId="0" xfId="53" applyFont="1" applyBorder="1" applyAlignment="1">
      <alignment vertical="center"/>
      <protection/>
    </xf>
    <xf numFmtId="164" fontId="14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64" fontId="2" fillId="0" borderId="0" xfId="53" applyNumberFormat="1" applyBorder="1" applyAlignment="1">
      <alignment horizontal="center" vertical="center"/>
      <protection/>
    </xf>
    <xf numFmtId="0" fontId="14" fillId="0" borderId="0" xfId="53" applyFont="1" applyFill="1" applyBorder="1" applyAlignment="1">
      <alignment vertical="center"/>
      <protection/>
    </xf>
    <xf numFmtId="0" fontId="16" fillId="0" borderId="0" xfId="53" applyFont="1" applyBorder="1" applyAlignment="1">
      <alignment vertical="center"/>
      <protection/>
    </xf>
    <xf numFmtId="0" fontId="17" fillId="0" borderId="0" xfId="53" applyFont="1" applyBorder="1" applyAlignment="1">
      <alignment vertical="center"/>
      <protection/>
    </xf>
    <xf numFmtId="164" fontId="17" fillId="0" borderId="0" xfId="53" applyNumberFormat="1" applyFont="1" applyBorder="1" applyAlignment="1">
      <alignment horizontal="center" vertical="center"/>
      <protection/>
    </xf>
    <xf numFmtId="164" fontId="2" fillId="0" borderId="0" xfId="53" applyNumberFormat="1" applyAlignment="1">
      <alignment vertical="center"/>
      <protection/>
    </xf>
    <xf numFmtId="43" fontId="6" fillId="0" borderId="20" xfId="67" applyFont="1" applyFill="1" applyBorder="1" applyAlignment="1">
      <alignment vertical="center" wrapText="1"/>
    </xf>
    <xf numFmtId="43" fontId="6" fillId="0" borderId="20" xfId="67" applyFont="1" applyFill="1" applyBorder="1" applyAlignment="1">
      <alignment horizontal="center" vertical="center" wrapText="1"/>
    </xf>
    <xf numFmtId="0" fontId="6" fillId="0" borderId="0" xfId="53" applyFont="1">
      <alignment/>
      <protection/>
    </xf>
    <xf numFmtId="16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4" fillId="0" borderId="33" xfId="53" applyFont="1" applyBorder="1" applyAlignment="1">
      <alignment horizontal="center" wrapText="1"/>
      <protection/>
    </xf>
    <xf numFmtId="0" fontId="4" fillId="0" borderId="34" xfId="53" applyFont="1" applyBorder="1" applyAlignment="1">
      <alignment horizontal="center" wrapText="1"/>
      <protection/>
    </xf>
    <xf numFmtId="3" fontId="4" fillId="0" borderId="20" xfId="53" applyNumberFormat="1" applyFont="1" applyBorder="1" applyAlignment="1">
      <alignment horizontal="center"/>
      <protection/>
    </xf>
    <xf numFmtId="3" fontId="4" fillId="0" borderId="35" xfId="53" applyNumberFormat="1" applyFont="1" applyBorder="1" applyAlignment="1">
      <alignment horizontal="center"/>
      <protection/>
    </xf>
    <xf numFmtId="3" fontId="3" fillId="0" borderId="36" xfId="53" applyNumberFormat="1" applyFont="1" applyBorder="1" applyAlignment="1">
      <alignment horizontal="center"/>
      <protection/>
    </xf>
    <xf numFmtId="3" fontId="3" fillId="0" borderId="37" xfId="53" applyNumberFormat="1" applyFont="1" applyBorder="1" applyAlignment="1">
      <alignment horizontal="center"/>
      <protection/>
    </xf>
    <xf numFmtId="177" fontId="5" fillId="0" borderId="10" xfId="53" applyNumberFormat="1" applyFont="1" applyBorder="1" applyAlignment="1">
      <alignment horizontal="center" vertical="center" wrapText="1"/>
      <protection/>
    </xf>
    <xf numFmtId="177" fontId="5" fillId="0" borderId="11" xfId="53" applyNumberFormat="1" applyFont="1" applyBorder="1" applyAlignment="1">
      <alignment horizontal="center" vertical="center" wrapText="1"/>
      <protection/>
    </xf>
    <xf numFmtId="164" fontId="7" fillId="0" borderId="38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0" xfId="53" applyNumberFormat="1" applyFont="1" applyFill="1" applyBorder="1" applyAlignment="1">
      <alignment horizontal="center" vertical="center"/>
      <protection/>
    </xf>
    <xf numFmtId="177" fontId="7" fillId="0" borderId="11" xfId="53" applyNumberFormat="1" applyFont="1" applyBorder="1" applyAlignment="1">
      <alignment vertical="center"/>
      <protection/>
    </xf>
    <xf numFmtId="164" fontId="7" fillId="0" borderId="1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7" fillId="0" borderId="18" xfId="0" applyNumberFormat="1" applyFont="1" applyBorder="1" applyAlignment="1">
      <alignment horizontal="center" vertical="center"/>
    </xf>
    <xf numFmtId="0" fontId="4" fillId="0" borderId="39" xfId="53" applyFont="1" applyBorder="1" applyAlignment="1">
      <alignment horizontal="center" wrapText="1"/>
      <protection/>
    </xf>
    <xf numFmtId="3" fontId="4" fillId="0" borderId="40" xfId="53" applyNumberFormat="1" applyFont="1" applyBorder="1" applyAlignment="1">
      <alignment horizontal="center"/>
      <protection/>
    </xf>
    <xf numFmtId="3" fontId="3" fillId="0" borderId="41" xfId="53" applyNumberFormat="1" applyFont="1" applyBorder="1" applyAlignment="1">
      <alignment horizontal="center"/>
      <protection/>
    </xf>
    <xf numFmtId="0" fontId="4" fillId="0" borderId="39" xfId="53" applyFont="1" applyBorder="1">
      <alignment/>
      <protection/>
    </xf>
    <xf numFmtId="0" fontId="4" fillId="0" borderId="16" xfId="53" applyFont="1" applyBorder="1">
      <alignment/>
      <protection/>
    </xf>
    <xf numFmtId="0" fontId="3" fillId="0" borderId="42" xfId="53" applyFont="1" applyBorder="1">
      <alignment/>
      <protection/>
    </xf>
    <xf numFmtId="43" fontId="3" fillId="0" borderId="20" xfId="67" applyFont="1" applyFill="1" applyBorder="1" applyAlignment="1">
      <alignment horizontal="center" vertical="center" wrapText="1"/>
    </xf>
    <xf numFmtId="43" fontId="3" fillId="0" borderId="20" xfId="67" applyFont="1" applyFill="1" applyBorder="1" applyAlignment="1">
      <alignment vertical="center" wrapText="1"/>
    </xf>
    <xf numFmtId="43" fontId="8" fillId="0" borderId="20" xfId="67" applyFont="1" applyFill="1" applyBorder="1" applyAlignment="1">
      <alignment horizontal="center" vertical="center" wrapText="1"/>
    </xf>
    <xf numFmtId="43" fontId="8" fillId="0" borderId="20" xfId="67" applyFont="1" applyFill="1" applyBorder="1" applyAlignment="1">
      <alignment vertical="center" wrapText="1"/>
    </xf>
    <xf numFmtId="49" fontId="3" fillId="0" borderId="20" xfId="67" applyNumberFormat="1" applyFont="1" applyFill="1" applyBorder="1" applyAlignment="1">
      <alignment horizontal="center" vertical="center" wrapText="1"/>
    </xf>
    <xf numFmtId="49" fontId="8" fillId="0" borderId="20" xfId="67" applyNumberFormat="1" applyFont="1" applyFill="1" applyBorder="1" applyAlignment="1">
      <alignment horizontal="center" vertical="center" wrapText="1"/>
    </xf>
    <xf numFmtId="49" fontId="6" fillId="0" borderId="20" xfId="67" applyNumberFormat="1" applyFont="1" applyFill="1" applyBorder="1" applyAlignment="1">
      <alignment horizontal="center" vertical="center"/>
    </xf>
    <xf numFmtId="43" fontId="6" fillId="0" borderId="20" xfId="67" applyFont="1" applyFill="1" applyBorder="1" applyAlignment="1">
      <alignment vertical="center"/>
    </xf>
    <xf numFmtId="49" fontId="3" fillId="0" borderId="20" xfId="67" applyNumberFormat="1" applyFont="1" applyFill="1" applyBorder="1" applyAlignment="1">
      <alignment horizontal="center" vertical="center"/>
    </xf>
    <xf numFmtId="43" fontId="3" fillId="0" borderId="20" xfId="67" applyFont="1" applyFill="1" applyBorder="1" applyAlignment="1">
      <alignment vertical="center"/>
    </xf>
    <xf numFmtId="49" fontId="6" fillId="0" borderId="20" xfId="67" applyNumberFormat="1" applyFont="1" applyFill="1" applyBorder="1" applyAlignment="1">
      <alignment horizontal="center" vertical="center" wrapText="1"/>
    </xf>
    <xf numFmtId="49" fontId="6" fillId="0" borderId="24" xfId="67" applyNumberFormat="1" applyFont="1" applyFill="1" applyBorder="1" applyAlignment="1">
      <alignment horizontal="center" vertical="center" wrapText="1"/>
    </xf>
    <xf numFmtId="43" fontId="6" fillId="0" borderId="24" xfId="67" applyFont="1" applyFill="1" applyBorder="1" applyAlignment="1">
      <alignment vertical="center" wrapText="1"/>
    </xf>
    <xf numFmtId="164" fontId="6" fillId="0" borderId="0" xfId="53" applyNumberFormat="1" applyFont="1" applyFill="1">
      <alignment/>
      <protection/>
    </xf>
    <xf numFmtId="164" fontId="6" fillId="0" borderId="0" xfId="56" applyNumberFormat="1" applyFont="1" applyFill="1" applyAlignment="1">
      <alignment horizontal="center" vertical="center"/>
      <protection/>
    </xf>
    <xf numFmtId="164" fontId="6" fillId="0" borderId="0" xfId="56" applyNumberFormat="1" applyFont="1" applyFill="1" applyAlignment="1">
      <alignment horizontal="right" vertical="center"/>
      <protection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43" fontId="6" fillId="0" borderId="0" xfId="67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3" fontId="6" fillId="0" borderId="0" xfId="67" applyFont="1" applyFill="1" applyAlignment="1">
      <alignment horizontal="right" vertical="center"/>
    </xf>
    <xf numFmtId="43" fontId="6" fillId="0" borderId="0" xfId="67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3" fillId="0" borderId="24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3" fontId="6" fillId="0" borderId="20" xfId="67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3" fontId="3" fillId="0" borderId="20" xfId="67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49" fontId="3" fillId="0" borderId="24" xfId="53" applyNumberFormat="1" applyFont="1" applyFill="1" applyBorder="1" applyAlignment="1">
      <alignment horizontal="left" vertical="center" wrapText="1"/>
      <protection/>
    </xf>
    <xf numFmtId="49" fontId="8" fillId="0" borderId="31" xfId="53" applyNumberFormat="1" applyFont="1" applyFill="1" applyBorder="1" applyAlignment="1">
      <alignment horizontal="center" vertical="center" wrapText="1"/>
      <protection/>
    </xf>
    <xf numFmtId="49" fontId="3" fillId="0" borderId="20" xfId="53" applyNumberFormat="1" applyFont="1" applyFill="1" applyBorder="1" applyAlignment="1">
      <alignment horizontal="center" vertical="center" wrapText="1"/>
      <protection/>
    </xf>
    <xf numFmtId="49" fontId="8" fillId="0" borderId="2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7" fontId="7" fillId="0" borderId="18" xfId="6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3" fontId="18" fillId="0" borderId="0" xfId="67" applyFont="1" applyFill="1" applyAlignment="1">
      <alignment horizontal="center" vertical="center"/>
    </xf>
    <xf numFmtId="43" fontId="20" fillId="0" borderId="0" xfId="67" applyFont="1" applyFill="1" applyAlignment="1">
      <alignment vertical="center"/>
    </xf>
    <xf numFmtId="43" fontId="18" fillId="0" borderId="0" xfId="67" applyFont="1" applyFill="1" applyAlignment="1">
      <alignment vertical="center"/>
    </xf>
    <xf numFmtId="49" fontId="8" fillId="0" borderId="39" xfId="53" applyNumberFormat="1" applyFont="1" applyFill="1" applyBorder="1" applyAlignment="1">
      <alignment horizontal="center" vertical="center"/>
      <protection/>
    </xf>
    <xf numFmtId="49" fontId="8" fillId="0" borderId="38" xfId="53" applyNumberFormat="1" applyFont="1" applyFill="1" applyBorder="1" applyAlignment="1">
      <alignment horizontal="center" vertical="center"/>
      <protection/>
    </xf>
    <xf numFmtId="49" fontId="7" fillId="0" borderId="19" xfId="0" applyNumberFormat="1" applyFont="1" applyFill="1" applyBorder="1" applyAlignment="1">
      <alignment horizontal="left" vertical="center"/>
    </xf>
    <xf numFmtId="49" fontId="7" fillId="0" borderId="43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12" fillId="0" borderId="0" xfId="53" applyFont="1" applyAlignment="1">
      <alignment horizontal="center" vertical="center" wrapText="1"/>
      <protection/>
    </xf>
    <xf numFmtId="0" fontId="7" fillId="0" borderId="44" xfId="53" applyFont="1" applyBorder="1" applyAlignment="1">
      <alignment horizontal="left" vertical="center"/>
      <protection/>
    </xf>
    <xf numFmtId="0" fontId="7" fillId="0" borderId="45" xfId="53" applyFont="1" applyBorder="1" applyAlignment="1">
      <alignment horizontal="left" vertical="center"/>
      <protection/>
    </xf>
    <xf numFmtId="0" fontId="7" fillId="0" borderId="46" xfId="53" applyFont="1" applyBorder="1" applyAlignment="1">
      <alignment horizontal="left" vertical="center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" fillId="0" borderId="43" xfId="53" applyFont="1" applyBorder="1" applyAlignment="1">
      <alignment horizontal="left" vertical="center" wrapText="1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left" vertical="center"/>
      <protection/>
    </xf>
    <xf numFmtId="0" fontId="7" fillId="0" borderId="30" xfId="53" applyFont="1" applyBorder="1" applyAlignment="1">
      <alignment horizontal="left" vertical="center"/>
      <protection/>
    </xf>
    <xf numFmtId="0" fontId="7" fillId="0" borderId="43" xfId="53" applyFont="1" applyBorder="1" applyAlignment="1">
      <alignment horizontal="left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43" xfId="0" applyFont="1" applyFill="1" applyBorder="1" applyAlignment="1">
      <alignment horizontal="left" wrapText="1"/>
    </xf>
    <xf numFmtId="0" fontId="10" fillId="0" borderId="10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5" zoomScaleNormal="115" zoomScalePageLayoutView="0" workbookViewId="0" topLeftCell="A1">
      <selection activeCell="E5" sqref="E5"/>
    </sheetView>
  </sheetViews>
  <sheetFormatPr defaultColWidth="10.140625" defaultRowHeight="15"/>
  <cols>
    <col min="1" max="1" width="25.421875" style="1" customWidth="1"/>
    <col min="2" max="2" width="100.140625" style="2" customWidth="1"/>
    <col min="3" max="5" width="17.00390625" style="2" customWidth="1"/>
    <col min="6" max="16384" width="10.140625" style="1" customWidth="1"/>
  </cols>
  <sheetData>
    <row r="1" spans="3:5" ht="13.5">
      <c r="C1" s="119"/>
      <c r="D1" s="119"/>
      <c r="E1" s="179" t="s">
        <v>682</v>
      </c>
    </row>
    <row r="2" spans="3:5" ht="13.5">
      <c r="C2" s="120"/>
      <c r="D2" s="120"/>
      <c r="E2" s="180" t="s">
        <v>683</v>
      </c>
    </row>
    <row r="3" spans="3:5" ht="13.5">
      <c r="C3" s="120"/>
      <c r="D3" s="120"/>
      <c r="E3" s="180" t="s">
        <v>297</v>
      </c>
    </row>
    <row r="4" spans="3:5" ht="13.5">
      <c r="C4" s="32"/>
      <c r="D4" s="32"/>
      <c r="E4" s="180" t="s">
        <v>684</v>
      </c>
    </row>
    <row r="5" spans="3:5" ht="13.5">
      <c r="C5" s="120"/>
      <c r="D5" s="120"/>
      <c r="E5" s="180" t="s">
        <v>723</v>
      </c>
    </row>
    <row r="7" spans="1:5" ht="39.75" customHeight="1">
      <c r="A7" s="255" t="s">
        <v>722</v>
      </c>
      <c r="B7" s="255"/>
      <c r="C7" s="255"/>
      <c r="D7" s="255"/>
      <c r="E7" s="255"/>
    </row>
    <row r="8" spans="1:5" ht="13.5" thickBot="1">
      <c r="A8" s="3"/>
      <c r="B8" s="4"/>
      <c r="C8" s="5"/>
      <c r="D8" s="5"/>
      <c r="E8" s="5"/>
    </row>
    <row r="9" spans="1:5" ht="13.5">
      <c r="A9" s="6" t="s">
        <v>298</v>
      </c>
      <c r="B9" s="251" t="s">
        <v>299</v>
      </c>
      <c r="C9" s="181" t="s">
        <v>685</v>
      </c>
      <c r="D9" s="181" t="s">
        <v>686</v>
      </c>
      <c r="E9" s="181" t="s">
        <v>687</v>
      </c>
    </row>
    <row r="10" spans="1:5" ht="13.5" thickBot="1">
      <c r="A10" s="7" t="s">
        <v>300</v>
      </c>
      <c r="B10" s="252"/>
      <c r="C10" s="8" t="s">
        <v>301</v>
      </c>
      <c r="D10" s="8" t="s">
        <v>301</v>
      </c>
      <c r="E10" s="8" t="s">
        <v>301</v>
      </c>
    </row>
    <row r="11" spans="1:5" ht="15.75">
      <c r="A11" s="9" t="s">
        <v>302</v>
      </c>
      <c r="B11" s="10" t="s">
        <v>303</v>
      </c>
      <c r="C11" s="11">
        <f>C12+C14+C19+C21+C25+C29+C32+C34+C35+C27</f>
        <v>669528.2000000001</v>
      </c>
      <c r="D11" s="11">
        <f>D12+D14+D19+D21+D25+D29+D32+D34+D35+D27</f>
        <v>697416.8</v>
      </c>
      <c r="E11" s="11">
        <f>E12+E14+E19+E21+E25+E29+E32+E34+E35+E27</f>
        <v>726980.2999999999</v>
      </c>
    </row>
    <row r="12" spans="1:5" ht="16.5" customHeight="1">
      <c r="A12" s="12" t="s">
        <v>304</v>
      </c>
      <c r="B12" s="13" t="s">
        <v>305</v>
      </c>
      <c r="C12" s="14">
        <f>C13</f>
        <v>473111.8</v>
      </c>
      <c r="D12" s="14">
        <f>D13</f>
        <v>498912.4</v>
      </c>
      <c r="E12" s="14">
        <f>E13</f>
        <v>523857.6</v>
      </c>
    </row>
    <row r="13" spans="1:5" ht="13.5">
      <c r="A13" s="15" t="s">
        <v>306</v>
      </c>
      <c r="B13" s="16" t="s">
        <v>307</v>
      </c>
      <c r="C13" s="17">
        <v>473111.8</v>
      </c>
      <c r="D13" s="17">
        <v>498912.4</v>
      </c>
      <c r="E13" s="17">
        <v>523857.6</v>
      </c>
    </row>
    <row r="14" spans="1:5" ht="13.5">
      <c r="A14" s="12" t="s">
        <v>308</v>
      </c>
      <c r="B14" s="13" t="s">
        <v>309</v>
      </c>
      <c r="C14" s="14">
        <f>C16+C17+C15+C18</f>
        <v>98953.70000000001</v>
      </c>
      <c r="D14" s="14">
        <f>D16+D17+D15+D18</f>
        <v>100467.6</v>
      </c>
      <c r="E14" s="14">
        <f>E16+E17+E15+E18</f>
        <v>101842.2</v>
      </c>
    </row>
    <row r="15" spans="1:5" ht="13.5">
      <c r="A15" s="15" t="s">
        <v>310</v>
      </c>
      <c r="B15" s="16" t="s">
        <v>311</v>
      </c>
      <c r="C15" s="17">
        <v>58135</v>
      </c>
      <c r="D15" s="17">
        <v>59646.5</v>
      </c>
      <c r="E15" s="17">
        <v>61018.4</v>
      </c>
    </row>
    <row r="16" spans="1:5" ht="13.5">
      <c r="A16" s="15" t="s">
        <v>312</v>
      </c>
      <c r="B16" s="16" t="s">
        <v>313</v>
      </c>
      <c r="C16" s="17">
        <v>40746.8</v>
      </c>
      <c r="D16" s="17">
        <v>40746.8</v>
      </c>
      <c r="E16" s="17">
        <v>40746.8</v>
      </c>
    </row>
    <row r="17" spans="1:5" ht="13.5">
      <c r="A17" s="15" t="s">
        <v>314</v>
      </c>
      <c r="B17" s="16" t="s">
        <v>315</v>
      </c>
      <c r="C17" s="17">
        <v>41.9</v>
      </c>
      <c r="D17" s="17">
        <v>42.7</v>
      </c>
      <c r="E17" s="17">
        <v>43.7</v>
      </c>
    </row>
    <row r="18" spans="1:5" ht="13.5">
      <c r="A18" s="15" t="s">
        <v>314</v>
      </c>
      <c r="B18" s="16" t="s">
        <v>584</v>
      </c>
      <c r="C18" s="17">
        <v>30</v>
      </c>
      <c r="D18" s="17">
        <v>31.6</v>
      </c>
      <c r="E18" s="17">
        <v>33.3</v>
      </c>
    </row>
    <row r="19" spans="1:5" ht="13.5">
      <c r="A19" s="12" t="s">
        <v>316</v>
      </c>
      <c r="B19" s="13" t="s">
        <v>317</v>
      </c>
      <c r="C19" s="14">
        <f>C20</f>
        <v>5859.8</v>
      </c>
      <c r="D19" s="14">
        <f>D20</f>
        <v>5924.3</v>
      </c>
      <c r="E19" s="14">
        <f>E20</f>
        <v>5971.7</v>
      </c>
    </row>
    <row r="20" spans="1:5" ht="13.5">
      <c r="A20" s="18" t="s">
        <v>318</v>
      </c>
      <c r="B20" s="16" t="s">
        <v>319</v>
      </c>
      <c r="C20" s="17">
        <v>5859.8</v>
      </c>
      <c r="D20" s="17">
        <v>5924.3</v>
      </c>
      <c r="E20" s="17">
        <v>5971.7</v>
      </c>
    </row>
    <row r="21" spans="1:5" ht="34.5" customHeight="1">
      <c r="A21" s="9" t="s">
        <v>320</v>
      </c>
      <c r="B21" s="19" t="s">
        <v>321</v>
      </c>
      <c r="C21" s="14">
        <f>C22+C23+C24</f>
        <v>40021.7</v>
      </c>
      <c r="D21" s="14">
        <f>D22+D23+D24</f>
        <v>42011</v>
      </c>
      <c r="E21" s="14">
        <f>E22+E23+E24</f>
        <v>44012.8</v>
      </c>
    </row>
    <row r="22" spans="1:5" ht="43.5" customHeight="1">
      <c r="A22" s="15" t="s">
        <v>322</v>
      </c>
      <c r="B22" s="20" t="s">
        <v>323</v>
      </c>
      <c r="C22" s="17">
        <v>39710</v>
      </c>
      <c r="D22" s="17">
        <v>41684</v>
      </c>
      <c r="E22" s="17">
        <v>43670</v>
      </c>
    </row>
    <row r="23" spans="1:5" ht="52.5" customHeight="1">
      <c r="A23" s="15" t="s">
        <v>539</v>
      </c>
      <c r="B23" s="21" t="s">
        <v>540</v>
      </c>
      <c r="C23" s="17">
        <v>205.7</v>
      </c>
      <c r="D23" s="17">
        <v>217</v>
      </c>
      <c r="E23" s="17">
        <v>220</v>
      </c>
    </row>
    <row r="24" spans="1:5" ht="26.25">
      <c r="A24" s="15" t="s">
        <v>541</v>
      </c>
      <c r="B24" s="22" t="s">
        <v>644</v>
      </c>
      <c r="C24" s="23">
        <v>106</v>
      </c>
      <c r="D24" s="23">
        <v>110</v>
      </c>
      <c r="E24" s="23">
        <v>122.8</v>
      </c>
    </row>
    <row r="25" spans="1:5" ht="15" customHeight="1">
      <c r="A25" s="12" t="s">
        <v>324</v>
      </c>
      <c r="B25" s="13" t="s">
        <v>325</v>
      </c>
      <c r="C25" s="14">
        <f>C26</f>
        <v>3658.8</v>
      </c>
      <c r="D25" s="14">
        <f>D26</f>
        <v>3841.7</v>
      </c>
      <c r="E25" s="14">
        <f>E26</f>
        <v>3987.7</v>
      </c>
    </row>
    <row r="26" spans="1:5" ht="13.5">
      <c r="A26" s="15" t="s">
        <v>326</v>
      </c>
      <c r="B26" s="16" t="s">
        <v>327</v>
      </c>
      <c r="C26" s="17">
        <v>3658.8</v>
      </c>
      <c r="D26" s="17">
        <v>3841.7</v>
      </c>
      <c r="E26" s="17">
        <v>3987.7</v>
      </c>
    </row>
    <row r="27" spans="1:5" ht="13.5">
      <c r="A27" s="12" t="s">
        <v>328</v>
      </c>
      <c r="B27" s="13" t="s">
        <v>329</v>
      </c>
      <c r="C27" s="14">
        <f>C28</f>
        <v>17500</v>
      </c>
      <c r="D27" s="14">
        <f>D28</f>
        <v>17500</v>
      </c>
      <c r="E27" s="14">
        <f>E28</f>
        <v>17500</v>
      </c>
    </row>
    <row r="28" spans="1:5" ht="18" customHeight="1">
      <c r="A28" s="15" t="s">
        <v>330</v>
      </c>
      <c r="B28" s="22" t="s">
        <v>331</v>
      </c>
      <c r="C28" s="17">
        <v>17500</v>
      </c>
      <c r="D28" s="17">
        <v>17500</v>
      </c>
      <c r="E28" s="17">
        <v>17500</v>
      </c>
    </row>
    <row r="29" spans="1:5" ht="17.25" customHeight="1">
      <c r="A29" s="12" t="s">
        <v>332</v>
      </c>
      <c r="B29" s="13" t="s">
        <v>333</v>
      </c>
      <c r="C29" s="14">
        <f>C30+C31</f>
        <v>21990</v>
      </c>
      <c r="D29" s="14">
        <f>D30+D31</f>
        <v>20485</v>
      </c>
      <c r="E29" s="14">
        <f>E30+E31</f>
        <v>21478</v>
      </c>
    </row>
    <row r="30" spans="1:5" ht="39.75" customHeight="1">
      <c r="A30" s="15" t="s">
        <v>334</v>
      </c>
      <c r="B30" s="24" t="s">
        <v>335</v>
      </c>
      <c r="C30" s="17">
        <v>1000</v>
      </c>
      <c r="D30" s="17">
        <v>1000</v>
      </c>
      <c r="E30" s="17">
        <v>1000</v>
      </c>
    </row>
    <row r="31" spans="1:5" ht="26.25">
      <c r="A31" s="15" t="s">
        <v>336</v>
      </c>
      <c r="B31" s="25" t="s">
        <v>337</v>
      </c>
      <c r="C31" s="17">
        <v>20990</v>
      </c>
      <c r="D31" s="17">
        <v>19485</v>
      </c>
      <c r="E31" s="17">
        <v>20478</v>
      </c>
    </row>
    <row r="32" spans="1:5" ht="13.5" hidden="1">
      <c r="A32" s="12" t="s">
        <v>338</v>
      </c>
      <c r="B32" s="13" t="s">
        <v>339</v>
      </c>
      <c r="C32" s="14">
        <f>C33</f>
        <v>0</v>
      </c>
      <c r="D32" s="14"/>
      <c r="E32" s="14"/>
    </row>
    <row r="33" spans="1:5" ht="30.75" customHeight="1" hidden="1">
      <c r="A33" s="15" t="s">
        <v>340</v>
      </c>
      <c r="B33" s="22" t="s">
        <v>341</v>
      </c>
      <c r="C33" s="17"/>
      <c r="D33" s="17"/>
      <c r="E33" s="17"/>
    </row>
    <row r="34" spans="1:5" ht="15" customHeight="1">
      <c r="A34" s="12" t="s">
        <v>342</v>
      </c>
      <c r="B34" s="13" t="s">
        <v>343</v>
      </c>
      <c r="C34" s="14">
        <v>7800</v>
      </c>
      <c r="D34" s="14">
        <v>7924.8</v>
      </c>
      <c r="E34" s="14">
        <v>7980.3</v>
      </c>
    </row>
    <row r="35" spans="1:5" ht="15" customHeight="1">
      <c r="A35" s="12" t="s">
        <v>344</v>
      </c>
      <c r="B35" s="13" t="s">
        <v>345</v>
      </c>
      <c r="C35" s="14">
        <f>C36</f>
        <v>632.4</v>
      </c>
      <c r="D35" s="14">
        <f>D36</f>
        <v>350</v>
      </c>
      <c r="E35" s="14">
        <f>E36</f>
        <v>350</v>
      </c>
    </row>
    <row r="36" spans="1:5" ht="17.25" customHeight="1">
      <c r="A36" s="15" t="s">
        <v>346</v>
      </c>
      <c r="B36" s="16" t="s">
        <v>347</v>
      </c>
      <c r="C36" s="17">
        <v>632.4</v>
      </c>
      <c r="D36" s="17">
        <v>350</v>
      </c>
      <c r="E36" s="17">
        <v>350</v>
      </c>
    </row>
    <row r="37" spans="1:9" ht="17.25" customHeight="1" thickBot="1">
      <c r="A37" s="12" t="s">
        <v>348</v>
      </c>
      <c r="B37" s="13" t="s">
        <v>349</v>
      </c>
      <c r="C37" s="14">
        <v>1495711.4</v>
      </c>
      <c r="D37" s="14">
        <v>1711441.8</v>
      </c>
      <c r="E37" s="14">
        <v>1569162.5</v>
      </c>
      <c r="G37" s="206"/>
      <c r="H37" s="206"/>
      <c r="I37" s="206"/>
    </row>
    <row r="38" spans="1:5" ht="18" thickBot="1">
      <c r="A38" s="26"/>
      <c r="B38" s="27" t="s">
        <v>350</v>
      </c>
      <c r="C38" s="28">
        <f>C11+C37</f>
        <v>2165239.6</v>
      </c>
      <c r="D38" s="28">
        <f>D11+D37</f>
        <v>2408858.6</v>
      </c>
      <c r="E38" s="28">
        <f>E11+E37</f>
        <v>2296142.8</v>
      </c>
    </row>
    <row r="39" spans="1:5" s="121" customFormat="1" ht="18" thickBot="1">
      <c r="A39" s="253" t="s">
        <v>680</v>
      </c>
      <c r="B39" s="254"/>
      <c r="C39" s="209">
        <v>555761.4</v>
      </c>
      <c r="D39" s="209">
        <v>573021.3</v>
      </c>
      <c r="E39" s="210">
        <v>594237.7</v>
      </c>
    </row>
    <row r="40" spans="1:5" s="121" customFormat="1" ht="18" thickBot="1">
      <c r="A40" s="253" t="s">
        <v>681</v>
      </c>
      <c r="B40" s="254"/>
      <c r="C40" s="178">
        <f>C38+C39</f>
        <v>2721001</v>
      </c>
      <c r="D40" s="178">
        <f>D38+D39</f>
        <v>2981879.9000000004</v>
      </c>
      <c r="E40" s="211">
        <f>E38+E39</f>
        <v>2890380.5</v>
      </c>
    </row>
    <row r="41" spans="3:5" ht="13.5">
      <c r="C41" s="128"/>
      <c r="D41" s="128"/>
      <c r="E41" s="128"/>
    </row>
  </sheetData>
  <sheetProtection/>
  <mergeCells count="4">
    <mergeCell ref="B9:B10"/>
    <mergeCell ref="A39:B39"/>
    <mergeCell ref="A40:B40"/>
    <mergeCell ref="A7:E7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F5" sqref="F5"/>
    </sheetView>
  </sheetViews>
  <sheetFormatPr defaultColWidth="15.00390625" defaultRowHeight="15"/>
  <cols>
    <col min="1" max="1" width="70.421875" style="30" customWidth="1"/>
    <col min="2" max="2" width="15.00390625" style="30" customWidth="1"/>
    <col min="3" max="3" width="18.28125" style="30" customWidth="1"/>
    <col min="4" max="6" width="20.140625" style="48" customWidth="1"/>
    <col min="7" max="236" width="10.00390625" style="30" customWidth="1"/>
    <col min="237" max="237" width="70.421875" style="30" customWidth="1"/>
    <col min="238" max="16384" width="15.00390625" style="30" customWidth="1"/>
  </cols>
  <sheetData>
    <row r="1" spans="4:6" ht="13.5">
      <c r="D1" s="31"/>
      <c r="E1" s="31"/>
      <c r="F1" s="179" t="s">
        <v>690</v>
      </c>
    </row>
    <row r="2" spans="4:6" ht="13.5">
      <c r="D2" s="32"/>
      <c r="E2" s="32"/>
      <c r="F2" s="180" t="s">
        <v>683</v>
      </c>
    </row>
    <row r="3" spans="4:6" ht="13.5">
      <c r="D3" s="32"/>
      <c r="E3" s="32"/>
      <c r="F3" s="180" t="s">
        <v>297</v>
      </c>
    </row>
    <row r="4" spans="4:6" ht="13.5">
      <c r="D4" s="122"/>
      <c r="E4" s="122"/>
      <c r="F4" s="180" t="s">
        <v>684</v>
      </c>
    </row>
    <row r="5" spans="4:6" ht="13.5">
      <c r="D5" s="32"/>
      <c r="E5" s="32"/>
      <c r="F5" s="180" t="s">
        <v>723</v>
      </c>
    </row>
    <row r="7" spans="1:6" ht="58.5" customHeight="1">
      <c r="A7" s="256" t="s">
        <v>689</v>
      </c>
      <c r="B7" s="256"/>
      <c r="C7" s="256"/>
      <c r="D7" s="256"/>
      <c r="E7" s="256"/>
      <c r="F7" s="256"/>
    </row>
    <row r="8" spans="1:6" ht="17.25">
      <c r="A8" s="33"/>
      <c r="B8" s="33"/>
      <c r="C8" s="33"/>
      <c r="D8" s="30"/>
      <c r="E8" s="30"/>
      <c r="F8" s="30"/>
    </row>
    <row r="9" spans="1:6" ht="18" thickBot="1">
      <c r="A9" s="34"/>
      <c r="B9" s="34"/>
      <c r="C9" s="34"/>
      <c r="D9" s="35"/>
      <c r="E9" s="35"/>
      <c r="F9" s="35"/>
    </row>
    <row r="10" spans="1:6" ht="24" customHeight="1" thickBot="1">
      <c r="A10" s="268" t="s">
        <v>390</v>
      </c>
      <c r="B10" s="263" t="s">
        <v>360</v>
      </c>
      <c r="C10" s="264"/>
      <c r="D10" s="176" t="s">
        <v>685</v>
      </c>
      <c r="E10" s="176" t="s">
        <v>686</v>
      </c>
      <c r="F10" s="176" t="s">
        <v>687</v>
      </c>
    </row>
    <row r="11" spans="1:6" ht="15.75" customHeight="1" thickBot="1">
      <c r="A11" s="269"/>
      <c r="B11" s="49" t="s">
        <v>361</v>
      </c>
      <c r="C11" s="50" t="s">
        <v>362</v>
      </c>
      <c r="D11" s="177" t="s">
        <v>688</v>
      </c>
      <c r="E11" s="177" t="s">
        <v>688</v>
      </c>
      <c r="F11" s="177" t="s">
        <v>688</v>
      </c>
    </row>
    <row r="12" spans="1:6" ht="15" thickBot="1">
      <c r="A12" s="92" t="s">
        <v>264</v>
      </c>
      <c r="B12" s="93" t="s">
        <v>263</v>
      </c>
      <c r="C12" s="94"/>
      <c r="D12" s="95">
        <f>D13+D14+D15+D16+D17</f>
        <v>205668.19999999998</v>
      </c>
      <c r="E12" s="95">
        <f>E13+E14+E15+E16+E17</f>
        <v>221285.50000000003</v>
      </c>
      <c r="F12" s="95">
        <f>F13+F14+F15+F16+F17</f>
        <v>228269.09999999998</v>
      </c>
    </row>
    <row r="13" spans="1:6" ht="45.75" customHeight="1">
      <c r="A13" s="91" t="s">
        <v>152</v>
      </c>
      <c r="B13" s="86"/>
      <c r="C13" s="90" t="s">
        <v>151</v>
      </c>
      <c r="D13" s="88">
        <v>5932.2</v>
      </c>
      <c r="E13" s="88">
        <v>6474.8</v>
      </c>
      <c r="F13" s="88">
        <v>7069.5</v>
      </c>
    </row>
    <row r="14" spans="1:6" ht="44.25" customHeight="1">
      <c r="A14" s="91" t="s">
        <v>465</v>
      </c>
      <c r="B14" s="86"/>
      <c r="C14" s="90" t="s">
        <v>143</v>
      </c>
      <c r="D14" s="88">
        <v>73170.4</v>
      </c>
      <c r="E14" s="88">
        <v>79522.8</v>
      </c>
      <c r="F14" s="88">
        <v>86345.4</v>
      </c>
    </row>
    <row r="15" spans="1:6" ht="27.75">
      <c r="A15" s="83" t="s">
        <v>150</v>
      </c>
      <c r="B15" s="89"/>
      <c r="C15" s="90" t="s">
        <v>149</v>
      </c>
      <c r="D15" s="88">
        <v>25800.7</v>
      </c>
      <c r="E15" s="88">
        <v>28291.8</v>
      </c>
      <c r="F15" s="88">
        <v>31058.5</v>
      </c>
    </row>
    <row r="16" spans="1:6" ht="13.5">
      <c r="A16" s="85" t="s">
        <v>267</v>
      </c>
      <c r="B16" s="86"/>
      <c r="C16" s="87" t="s">
        <v>237</v>
      </c>
      <c r="D16" s="88">
        <v>20000</v>
      </c>
      <c r="E16" s="88">
        <v>20000</v>
      </c>
      <c r="F16" s="88">
        <v>10000</v>
      </c>
    </row>
    <row r="17" spans="1:6" ht="14.25" thickBot="1">
      <c r="A17" s="42" t="s">
        <v>148</v>
      </c>
      <c r="B17" s="38"/>
      <c r="C17" s="39" t="s">
        <v>146</v>
      </c>
      <c r="D17" s="40">
        <v>80764.9</v>
      </c>
      <c r="E17" s="40">
        <v>86996.1</v>
      </c>
      <c r="F17" s="40">
        <v>93795.7</v>
      </c>
    </row>
    <row r="18" spans="1:6" ht="46.5" customHeight="1" thickBot="1">
      <c r="A18" s="96" t="s">
        <v>269</v>
      </c>
      <c r="B18" s="93" t="s">
        <v>268</v>
      </c>
      <c r="C18" s="94"/>
      <c r="D18" s="97">
        <f>D19</f>
        <v>500</v>
      </c>
      <c r="E18" s="97">
        <f>E19</f>
        <v>504</v>
      </c>
      <c r="F18" s="97">
        <f>F19</f>
        <v>508</v>
      </c>
    </row>
    <row r="19" spans="1:6" ht="30.75" customHeight="1" thickBot="1">
      <c r="A19" s="83" t="s">
        <v>270</v>
      </c>
      <c r="B19" s="84"/>
      <c r="C19" s="87" t="s">
        <v>187</v>
      </c>
      <c r="D19" s="88">
        <v>500</v>
      </c>
      <c r="E19" s="88">
        <v>504</v>
      </c>
      <c r="F19" s="88">
        <v>508</v>
      </c>
    </row>
    <row r="20" spans="1:6" ht="21.75" customHeight="1" thickBot="1">
      <c r="A20" s="98" t="s">
        <v>272</v>
      </c>
      <c r="B20" s="93" t="s">
        <v>271</v>
      </c>
      <c r="C20" s="94"/>
      <c r="D20" s="97">
        <f>D21+D23+D22</f>
        <v>32030</v>
      </c>
      <c r="E20" s="97">
        <f>E21+E23+E22</f>
        <v>32551.2</v>
      </c>
      <c r="F20" s="97">
        <f>F21+F23+F22</f>
        <v>33093.3</v>
      </c>
    </row>
    <row r="21" spans="1:6" ht="13.5">
      <c r="A21" s="82" t="s">
        <v>91</v>
      </c>
      <c r="B21" s="81"/>
      <c r="C21" s="87" t="s">
        <v>90</v>
      </c>
      <c r="D21" s="88">
        <v>9800</v>
      </c>
      <c r="E21" s="88">
        <v>10132</v>
      </c>
      <c r="F21" s="88">
        <v>10477.3</v>
      </c>
    </row>
    <row r="22" spans="1:6" ht="13.5">
      <c r="A22" s="82" t="s">
        <v>131</v>
      </c>
      <c r="B22" s="81"/>
      <c r="C22" s="87" t="s">
        <v>98</v>
      </c>
      <c r="D22" s="88">
        <v>17500</v>
      </c>
      <c r="E22" s="88">
        <v>17500</v>
      </c>
      <c r="F22" s="88">
        <v>17500</v>
      </c>
    </row>
    <row r="23" spans="1:6" ht="14.25" thickBot="1">
      <c r="A23" s="42" t="s">
        <v>97</v>
      </c>
      <c r="B23" s="43"/>
      <c r="C23" s="39" t="s">
        <v>96</v>
      </c>
      <c r="D23" s="40">
        <v>4730</v>
      </c>
      <c r="E23" s="40">
        <v>4919.2</v>
      </c>
      <c r="F23" s="40">
        <v>5116</v>
      </c>
    </row>
    <row r="24" spans="1:6" ht="24.75" customHeight="1" thickBot="1">
      <c r="A24" s="98" t="s">
        <v>363</v>
      </c>
      <c r="B24" s="93" t="s">
        <v>261</v>
      </c>
      <c r="C24" s="94"/>
      <c r="D24" s="97">
        <f>D26+D25</f>
        <v>29954.4</v>
      </c>
      <c r="E24" s="97">
        <f>E26+E25</f>
        <v>196912.7</v>
      </c>
      <c r="F24" s="97">
        <f>F26+F25</f>
        <v>8912.7</v>
      </c>
    </row>
    <row r="25" spans="1:6" ht="13.5">
      <c r="A25" s="82" t="s">
        <v>76</v>
      </c>
      <c r="B25" s="81"/>
      <c r="C25" s="87" t="s">
        <v>75</v>
      </c>
      <c r="D25" s="99">
        <v>22248.3</v>
      </c>
      <c r="E25" s="99">
        <v>189206.6</v>
      </c>
      <c r="F25" s="99">
        <v>1206.6</v>
      </c>
    </row>
    <row r="26" spans="1:6" ht="14.25" thickBot="1">
      <c r="A26" s="82" t="s">
        <v>179</v>
      </c>
      <c r="B26" s="81"/>
      <c r="C26" s="87" t="s">
        <v>178</v>
      </c>
      <c r="D26" s="88">
        <v>7706.1</v>
      </c>
      <c r="E26" s="88">
        <v>7706.1</v>
      </c>
      <c r="F26" s="88">
        <v>7706.1</v>
      </c>
    </row>
    <row r="27" spans="1:6" ht="20.25" customHeight="1" thickBot="1">
      <c r="A27" s="92" t="s">
        <v>364</v>
      </c>
      <c r="B27" s="93" t="s">
        <v>273</v>
      </c>
      <c r="C27" s="94"/>
      <c r="D27" s="97">
        <f>D28+D29+D31+D30</f>
        <v>1144975.9</v>
      </c>
      <c r="E27" s="97">
        <f>E28+E29+E31+E30</f>
        <v>1172574.7</v>
      </c>
      <c r="F27" s="97">
        <f>F28+F29+F31+F30</f>
        <v>1242528.5999999999</v>
      </c>
    </row>
    <row r="28" spans="1:6" ht="13.5">
      <c r="A28" s="80" t="s">
        <v>171</v>
      </c>
      <c r="B28" s="81"/>
      <c r="C28" s="90" t="s">
        <v>172</v>
      </c>
      <c r="D28" s="88">
        <v>436302.2</v>
      </c>
      <c r="E28" s="88">
        <v>450376.3</v>
      </c>
      <c r="F28" s="88">
        <v>501229.3</v>
      </c>
    </row>
    <row r="29" spans="1:6" ht="13.5">
      <c r="A29" s="80" t="s">
        <v>61</v>
      </c>
      <c r="B29" s="81"/>
      <c r="C29" s="87" t="s">
        <v>60</v>
      </c>
      <c r="D29" s="88">
        <v>683492.8</v>
      </c>
      <c r="E29" s="88">
        <v>694962.4</v>
      </c>
      <c r="F29" s="88">
        <v>711814.9</v>
      </c>
    </row>
    <row r="30" spans="1:6" ht="13.5">
      <c r="A30" s="79" t="s">
        <v>219</v>
      </c>
      <c r="B30" s="76"/>
      <c r="C30" s="87" t="s">
        <v>218</v>
      </c>
      <c r="D30" s="88">
        <v>350</v>
      </c>
      <c r="E30" s="88">
        <v>364</v>
      </c>
      <c r="F30" s="88">
        <v>378.4</v>
      </c>
    </row>
    <row r="31" spans="1:6" ht="14.25" thickBot="1">
      <c r="A31" s="41" t="s">
        <v>167</v>
      </c>
      <c r="B31" s="43"/>
      <c r="C31" s="39" t="s">
        <v>166</v>
      </c>
      <c r="D31" s="40">
        <v>24830.9</v>
      </c>
      <c r="E31" s="40">
        <v>26872</v>
      </c>
      <c r="F31" s="40">
        <v>29106</v>
      </c>
    </row>
    <row r="32" spans="1:6" ht="20.25" customHeight="1" thickBot="1">
      <c r="A32" s="92" t="s">
        <v>280</v>
      </c>
      <c r="B32" s="93" t="s">
        <v>274</v>
      </c>
      <c r="C32" s="94"/>
      <c r="D32" s="97">
        <f>D33</f>
        <v>5316</v>
      </c>
      <c r="E32" s="97">
        <f>E33</f>
        <v>5681.6</v>
      </c>
      <c r="F32" s="97">
        <f>F33</f>
        <v>6077.7</v>
      </c>
    </row>
    <row r="33" spans="1:6" ht="14.25" thickBot="1">
      <c r="A33" s="41" t="s">
        <v>56</v>
      </c>
      <c r="B33" s="43"/>
      <c r="C33" s="39" t="s">
        <v>55</v>
      </c>
      <c r="D33" s="40">
        <f>4886+430</f>
        <v>5316</v>
      </c>
      <c r="E33" s="40">
        <v>5681.6</v>
      </c>
      <c r="F33" s="40">
        <v>6077.7</v>
      </c>
    </row>
    <row r="34" spans="1:6" ht="20.25" customHeight="1" thickBot="1">
      <c r="A34" s="92" t="s">
        <v>265</v>
      </c>
      <c r="B34" s="93" t="s">
        <v>266</v>
      </c>
      <c r="C34" s="94"/>
      <c r="D34" s="97">
        <f>D35+D36+D37+D38+D39</f>
        <v>661347</v>
      </c>
      <c r="E34" s="97">
        <f>E35+E36+E37+E38+E39</f>
        <v>675140.7999999999</v>
      </c>
      <c r="F34" s="97">
        <f>F35+F36+F37+F38+F39</f>
        <v>667608.6</v>
      </c>
    </row>
    <row r="35" spans="1:6" ht="15">
      <c r="A35" s="85" t="s">
        <v>133</v>
      </c>
      <c r="B35" s="36"/>
      <c r="C35" s="90" t="s">
        <v>242</v>
      </c>
      <c r="D35" s="100">
        <v>8192</v>
      </c>
      <c r="E35" s="100">
        <v>9011.2</v>
      </c>
      <c r="F35" s="100">
        <v>9912.3</v>
      </c>
    </row>
    <row r="36" spans="1:6" ht="13.5">
      <c r="A36" s="75" t="s">
        <v>111</v>
      </c>
      <c r="B36" s="76"/>
      <c r="C36" s="46" t="s">
        <v>110</v>
      </c>
      <c r="D36" s="77">
        <v>87833.2</v>
      </c>
      <c r="E36" s="77">
        <v>98760.2</v>
      </c>
      <c r="F36" s="77">
        <v>103706.4</v>
      </c>
    </row>
    <row r="37" spans="1:6" ht="13.5">
      <c r="A37" s="75" t="s">
        <v>193</v>
      </c>
      <c r="B37" s="76"/>
      <c r="C37" s="46" t="s">
        <v>192</v>
      </c>
      <c r="D37" s="77">
        <v>437511</v>
      </c>
      <c r="E37" s="77">
        <v>447241.8</v>
      </c>
      <c r="F37" s="77">
        <v>447523.4</v>
      </c>
    </row>
    <row r="38" spans="1:6" ht="13.5">
      <c r="A38" s="78" t="s">
        <v>174</v>
      </c>
      <c r="B38" s="76"/>
      <c r="C38" s="46" t="s">
        <v>175</v>
      </c>
      <c r="D38" s="77">
        <v>104803.4</v>
      </c>
      <c r="E38" s="77">
        <v>94720</v>
      </c>
      <c r="F38" s="77">
        <v>81041.3</v>
      </c>
    </row>
    <row r="39" spans="1:6" ht="14.25" thickBot="1">
      <c r="A39" s="41" t="s">
        <v>165</v>
      </c>
      <c r="B39" s="44"/>
      <c r="C39" s="39" t="s">
        <v>164</v>
      </c>
      <c r="D39" s="45">
        <v>23007.4</v>
      </c>
      <c r="E39" s="45">
        <v>25407.6</v>
      </c>
      <c r="F39" s="45">
        <v>25425.2</v>
      </c>
    </row>
    <row r="40" spans="1:6" ht="15" thickBot="1">
      <c r="A40" s="92" t="s">
        <v>281</v>
      </c>
      <c r="B40" s="93" t="s">
        <v>275</v>
      </c>
      <c r="C40" s="101"/>
      <c r="D40" s="95">
        <f>D41</f>
        <v>1295</v>
      </c>
      <c r="E40" s="95">
        <f>E41</f>
        <v>1336.2</v>
      </c>
      <c r="F40" s="95">
        <f>F41</f>
        <v>1379.1</v>
      </c>
    </row>
    <row r="41" spans="1:6" ht="14.25" thickBot="1">
      <c r="A41" s="41" t="s">
        <v>63</v>
      </c>
      <c r="B41" s="43"/>
      <c r="C41" s="39" t="s">
        <v>62</v>
      </c>
      <c r="D41" s="40">
        <v>1295</v>
      </c>
      <c r="E41" s="40">
        <v>1336.2</v>
      </c>
      <c r="F41" s="40">
        <v>1379.1</v>
      </c>
    </row>
    <row r="42" spans="1:6" ht="15" thickBot="1">
      <c r="A42" s="92" t="s">
        <v>282</v>
      </c>
      <c r="B42" s="93" t="s">
        <v>276</v>
      </c>
      <c r="C42" s="101"/>
      <c r="D42" s="95">
        <f>D43+D44</f>
        <v>988</v>
      </c>
      <c r="E42" s="95">
        <f>E43+E44</f>
        <v>1027.5</v>
      </c>
      <c r="F42" s="95">
        <f>F43+F44</f>
        <v>1068.6</v>
      </c>
    </row>
    <row r="43" spans="1:6" ht="13.5">
      <c r="A43" s="85" t="s">
        <v>211</v>
      </c>
      <c r="B43" s="81"/>
      <c r="C43" s="90" t="s">
        <v>210</v>
      </c>
      <c r="D43" s="88">
        <v>520</v>
      </c>
      <c r="E43" s="88">
        <v>540.8</v>
      </c>
      <c r="F43" s="88">
        <v>562.4</v>
      </c>
    </row>
    <row r="44" spans="1:6" ht="14.25" thickBot="1">
      <c r="A44" s="41" t="s">
        <v>212</v>
      </c>
      <c r="B44" s="43"/>
      <c r="C44" s="39" t="s">
        <v>209</v>
      </c>
      <c r="D44" s="40">
        <v>468</v>
      </c>
      <c r="E44" s="40">
        <v>486.7</v>
      </c>
      <c r="F44" s="40">
        <v>506.2</v>
      </c>
    </row>
    <row r="45" spans="1:6" ht="15" thickBot="1">
      <c r="A45" s="92" t="s">
        <v>548</v>
      </c>
      <c r="B45" s="93" t="s">
        <v>549</v>
      </c>
      <c r="C45" s="101"/>
      <c r="D45" s="95">
        <f>D46</f>
        <v>544.5</v>
      </c>
      <c r="E45" s="95">
        <f>E46</f>
        <v>250</v>
      </c>
      <c r="F45" s="95">
        <f>F46</f>
        <v>0</v>
      </c>
    </row>
    <row r="46" spans="1:6" ht="14.25" thickBot="1">
      <c r="A46" s="37" t="s">
        <v>550</v>
      </c>
      <c r="B46" s="43"/>
      <c r="C46" s="39" t="s">
        <v>551</v>
      </c>
      <c r="D46" s="40">
        <v>544.5</v>
      </c>
      <c r="E46" s="40">
        <v>250</v>
      </c>
      <c r="F46" s="40">
        <v>0</v>
      </c>
    </row>
    <row r="47" spans="1:6" ht="30" thickBot="1">
      <c r="A47" s="102" t="s">
        <v>391</v>
      </c>
      <c r="B47" s="93" t="s">
        <v>277</v>
      </c>
      <c r="C47" s="101"/>
      <c r="D47" s="95">
        <f>D48</f>
        <v>125278.6</v>
      </c>
      <c r="E47" s="95">
        <f>E48</f>
        <v>129334.4</v>
      </c>
      <c r="F47" s="95">
        <f>F48</f>
        <v>133327.1</v>
      </c>
    </row>
    <row r="48" spans="1:6" ht="28.5" thickBot="1">
      <c r="A48" s="37" t="s">
        <v>367</v>
      </c>
      <c r="B48" s="44"/>
      <c r="C48" s="39" t="s">
        <v>278</v>
      </c>
      <c r="D48" s="45">
        <v>125278.6</v>
      </c>
      <c r="E48" s="45">
        <v>129334.4</v>
      </c>
      <c r="F48" s="45">
        <v>133327.1</v>
      </c>
    </row>
    <row r="49" spans="1:6" ht="18" thickBot="1">
      <c r="A49" s="265" t="s">
        <v>54</v>
      </c>
      <c r="B49" s="266"/>
      <c r="C49" s="267"/>
      <c r="D49" s="47">
        <f>D47+D45+D42+D40+D34+D32+D27+D24+D20+D18+D12</f>
        <v>2207897.6</v>
      </c>
      <c r="E49" s="47">
        <f>E47+E45+E42+E40+E34+E32+E27+E24+E20+E18+E12</f>
        <v>2436598.6</v>
      </c>
      <c r="F49" s="47">
        <f>F47+F45+F42+F40+F34+F32+F27+F24+F20+F18+F12</f>
        <v>2322772.8</v>
      </c>
    </row>
    <row r="50" spans="1:6" ht="18" thickBot="1">
      <c r="A50" s="257" t="s">
        <v>691</v>
      </c>
      <c r="B50" s="258"/>
      <c r="C50" s="259"/>
      <c r="D50" s="209">
        <v>555761.4</v>
      </c>
      <c r="E50" s="209">
        <v>573021.3</v>
      </c>
      <c r="F50" s="210">
        <v>594237.7</v>
      </c>
    </row>
    <row r="51" spans="1:6" ht="18" thickBot="1">
      <c r="A51" s="260" t="s">
        <v>692</v>
      </c>
      <c r="B51" s="261"/>
      <c r="C51" s="262"/>
      <c r="D51" s="182">
        <f>D49+D50</f>
        <v>2763659</v>
      </c>
      <c r="E51" s="182">
        <f>E49+E50</f>
        <v>3009619.9000000004</v>
      </c>
      <c r="F51" s="182">
        <f>F49+F50</f>
        <v>2917010.5</v>
      </c>
    </row>
  </sheetData>
  <sheetProtection/>
  <mergeCells count="6">
    <mergeCell ref="A7:F7"/>
    <mergeCell ref="A50:C50"/>
    <mergeCell ref="A51:C51"/>
    <mergeCell ref="B10:C10"/>
    <mergeCell ref="A49:C49"/>
    <mergeCell ref="A10:A1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57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12"/>
  <sheetViews>
    <sheetView zoomScalePageLayoutView="0" workbookViewId="0" topLeftCell="A1">
      <selection activeCell="H5" sqref="H5"/>
    </sheetView>
  </sheetViews>
  <sheetFormatPr defaultColWidth="8.8515625" defaultRowHeight="15"/>
  <cols>
    <col min="1" max="1" width="56.57421875" style="70" customWidth="1"/>
    <col min="2" max="2" width="9.421875" style="248" customWidth="1"/>
    <col min="3" max="3" width="7.421875" style="216" customWidth="1"/>
    <col min="4" max="4" width="12.140625" style="216" customWidth="1"/>
    <col min="5" max="5" width="7.8515625" style="216" customWidth="1"/>
    <col min="6" max="8" width="19.7109375" style="250" customWidth="1"/>
    <col min="9" max="16384" width="8.8515625" style="70" customWidth="1"/>
  </cols>
  <sheetData>
    <row r="1" spans="2:8" ht="13.5">
      <c r="B1" s="215"/>
      <c r="F1" s="217"/>
      <c r="G1" s="217"/>
      <c r="H1" s="217" t="s">
        <v>696</v>
      </c>
    </row>
    <row r="2" spans="2:8" ht="13.5">
      <c r="B2" s="215"/>
      <c r="F2" s="217"/>
      <c r="G2" s="217"/>
      <c r="H2" s="217" t="s">
        <v>683</v>
      </c>
    </row>
    <row r="3" spans="2:8" ht="13.5">
      <c r="B3" s="3"/>
      <c r="F3" s="120"/>
      <c r="G3" s="120"/>
      <c r="H3" s="120" t="s">
        <v>297</v>
      </c>
    </row>
    <row r="4" spans="2:8" ht="13.5">
      <c r="B4" s="207"/>
      <c r="F4" s="208"/>
      <c r="G4" s="208"/>
      <c r="H4" s="208" t="s">
        <v>684</v>
      </c>
    </row>
    <row r="5" spans="2:8" ht="13.5">
      <c r="B5" s="215"/>
      <c r="F5" s="217"/>
      <c r="G5" s="217"/>
      <c r="H5" s="180" t="s">
        <v>723</v>
      </c>
    </row>
    <row r="6" spans="2:8" ht="13.5">
      <c r="B6" s="215"/>
      <c r="F6" s="218"/>
      <c r="G6" s="218"/>
      <c r="H6" s="218"/>
    </row>
    <row r="7" spans="2:8" ht="13.5">
      <c r="B7" s="215"/>
      <c r="F7" s="218"/>
      <c r="G7" s="218"/>
      <c r="H7" s="218"/>
    </row>
    <row r="8" spans="1:8" ht="37.5" customHeight="1">
      <c r="A8" s="255" t="s">
        <v>710</v>
      </c>
      <c r="B8" s="255"/>
      <c r="C8" s="255"/>
      <c r="D8" s="255"/>
      <c r="E8" s="255"/>
      <c r="F8" s="255"/>
      <c r="G8" s="255"/>
      <c r="H8" s="255"/>
    </row>
    <row r="11" spans="1:8" s="219" customFormat="1" ht="26.25">
      <c r="A11" s="51" t="s">
        <v>163</v>
      </c>
      <c r="B11" s="195" t="s">
        <v>622</v>
      </c>
      <c r="C11" s="51" t="s">
        <v>160</v>
      </c>
      <c r="D11" s="72" t="s">
        <v>162</v>
      </c>
      <c r="E11" s="72" t="s">
        <v>161</v>
      </c>
      <c r="F11" s="195" t="s">
        <v>693</v>
      </c>
      <c r="G11" s="195" t="s">
        <v>694</v>
      </c>
      <c r="H11" s="195" t="s">
        <v>695</v>
      </c>
    </row>
    <row r="12" spans="1:8" s="221" customFormat="1" ht="42">
      <c r="A12" s="103" t="s">
        <v>534</v>
      </c>
      <c r="B12" s="193" t="s">
        <v>109</v>
      </c>
      <c r="C12" s="104"/>
      <c r="D12" s="220"/>
      <c r="E12" s="220"/>
      <c r="F12" s="194">
        <f>F13+F25+F31</f>
        <v>599105.4</v>
      </c>
      <c r="G12" s="194">
        <f>G13+G25+G31</f>
        <v>627581.1</v>
      </c>
      <c r="H12" s="194">
        <f>H13+H25+H31</f>
        <v>633089.4999999999</v>
      </c>
    </row>
    <row r="13" spans="1:8" s="222" customFormat="1" ht="13.5">
      <c r="A13" s="103" t="s">
        <v>264</v>
      </c>
      <c r="B13" s="193" t="s">
        <v>109</v>
      </c>
      <c r="C13" s="104" t="s">
        <v>263</v>
      </c>
      <c r="D13" s="220"/>
      <c r="E13" s="220"/>
      <c r="F13" s="194">
        <f>F14+F20</f>
        <v>5778</v>
      </c>
      <c r="G13" s="194">
        <f>G14+G20</f>
        <v>5785</v>
      </c>
      <c r="H13" s="194">
        <f>H14+H20</f>
        <v>5792.2</v>
      </c>
    </row>
    <row r="14" spans="1:8" s="222" customFormat="1" ht="55.5">
      <c r="A14" s="103" t="s">
        <v>144</v>
      </c>
      <c r="B14" s="193" t="s">
        <v>109</v>
      </c>
      <c r="C14" s="104" t="s">
        <v>143</v>
      </c>
      <c r="D14" s="220"/>
      <c r="E14" s="220"/>
      <c r="F14" s="194">
        <f>F15</f>
        <v>5603.5</v>
      </c>
      <c r="G14" s="194">
        <f aca="true" t="shared" si="0" ref="G14:H16">G15</f>
        <v>5603.5</v>
      </c>
      <c r="H14" s="194">
        <f t="shared" si="0"/>
        <v>5603.5</v>
      </c>
    </row>
    <row r="15" spans="1:8" s="223" customFormat="1" ht="53.25">
      <c r="A15" s="52" t="s">
        <v>0</v>
      </c>
      <c r="B15" s="195" t="s">
        <v>109</v>
      </c>
      <c r="C15" s="51" t="s">
        <v>143</v>
      </c>
      <c r="D15" s="72" t="s">
        <v>10</v>
      </c>
      <c r="E15" s="72"/>
      <c r="F15" s="196">
        <f>F16</f>
        <v>5603.5</v>
      </c>
      <c r="G15" s="196">
        <f t="shared" si="0"/>
        <v>5603.5</v>
      </c>
      <c r="H15" s="196">
        <f t="shared" si="0"/>
        <v>5603.5</v>
      </c>
    </row>
    <row r="16" spans="1:8" s="223" customFormat="1" ht="93.75">
      <c r="A16" s="53" t="s">
        <v>417</v>
      </c>
      <c r="B16" s="195" t="s">
        <v>109</v>
      </c>
      <c r="C16" s="51" t="s">
        <v>143</v>
      </c>
      <c r="D16" s="72" t="s">
        <v>36</v>
      </c>
      <c r="E16" s="72"/>
      <c r="F16" s="196">
        <f>F17</f>
        <v>5603.5</v>
      </c>
      <c r="G16" s="196">
        <f t="shared" si="0"/>
        <v>5603.5</v>
      </c>
      <c r="H16" s="196">
        <f t="shared" si="0"/>
        <v>5603.5</v>
      </c>
    </row>
    <row r="17" spans="1:8" s="64" customFormat="1" ht="107.25">
      <c r="A17" s="29" t="s">
        <v>432</v>
      </c>
      <c r="B17" s="161" t="s">
        <v>109</v>
      </c>
      <c r="C17" s="55" t="s">
        <v>143</v>
      </c>
      <c r="D17" s="59" t="s">
        <v>254</v>
      </c>
      <c r="E17" s="59"/>
      <c r="F17" s="160">
        <f>F18+F19</f>
        <v>5603.5</v>
      </c>
      <c r="G17" s="160">
        <f>G18+G19</f>
        <v>5603.5</v>
      </c>
      <c r="H17" s="160">
        <f>H18+H19</f>
        <v>5603.5</v>
      </c>
    </row>
    <row r="18" spans="1:8" s="64" customFormat="1" ht="26.25">
      <c r="A18" s="29" t="s">
        <v>711</v>
      </c>
      <c r="B18" s="161" t="s">
        <v>109</v>
      </c>
      <c r="C18" s="55" t="s">
        <v>143</v>
      </c>
      <c r="D18" s="59" t="s">
        <v>254</v>
      </c>
      <c r="E18" s="59">
        <v>120</v>
      </c>
      <c r="F18" s="160">
        <f>4953.5+50</f>
        <v>5003.5</v>
      </c>
      <c r="G18" s="160">
        <f>4953.5+50</f>
        <v>5003.5</v>
      </c>
      <c r="H18" s="160">
        <f>4953.5+50</f>
        <v>5003.5</v>
      </c>
    </row>
    <row r="19" spans="1:8" s="64" customFormat="1" ht="26.25">
      <c r="A19" s="29" t="s">
        <v>712</v>
      </c>
      <c r="B19" s="161" t="s">
        <v>109</v>
      </c>
      <c r="C19" s="55" t="s">
        <v>143</v>
      </c>
      <c r="D19" s="59" t="s">
        <v>254</v>
      </c>
      <c r="E19" s="59">
        <v>240</v>
      </c>
      <c r="F19" s="160">
        <v>600</v>
      </c>
      <c r="G19" s="160">
        <v>600</v>
      </c>
      <c r="H19" s="160">
        <v>600</v>
      </c>
    </row>
    <row r="20" spans="1:8" s="222" customFormat="1" ht="13.5">
      <c r="A20" s="103" t="s">
        <v>148</v>
      </c>
      <c r="B20" s="193" t="s">
        <v>109</v>
      </c>
      <c r="C20" s="104" t="s">
        <v>146</v>
      </c>
      <c r="D20" s="220"/>
      <c r="E20" s="220"/>
      <c r="F20" s="194">
        <f>F21</f>
        <v>174.5</v>
      </c>
      <c r="G20" s="194">
        <f aca="true" t="shared" si="1" ref="G20:H23">G21</f>
        <v>181.5</v>
      </c>
      <c r="H20" s="194">
        <f t="shared" si="1"/>
        <v>188.7</v>
      </c>
    </row>
    <row r="21" spans="1:8" s="64" customFormat="1" ht="66.75">
      <c r="A21" s="52" t="s">
        <v>2</v>
      </c>
      <c r="B21" s="195" t="s">
        <v>109</v>
      </c>
      <c r="C21" s="51" t="s">
        <v>146</v>
      </c>
      <c r="D21" s="72" t="s">
        <v>12</v>
      </c>
      <c r="E21" s="72"/>
      <c r="F21" s="196">
        <f>F22</f>
        <v>174.5</v>
      </c>
      <c r="G21" s="196">
        <f t="shared" si="1"/>
        <v>181.5</v>
      </c>
      <c r="H21" s="196">
        <f t="shared" si="1"/>
        <v>188.7</v>
      </c>
    </row>
    <row r="22" spans="1:8" s="64" customFormat="1" ht="93.75">
      <c r="A22" s="53" t="s">
        <v>544</v>
      </c>
      <c r="B22" s="195" t="s">
        <v>109</v>
      </c>
      <c r="C22" s="51" t="s">
        <v>146</v>
      </c>
      <c r="D22" s="72" t="s">
        <v>43</v>
      </c>
      <c r="E22" s="72"/>
      <c r="F22" s="196">
        <f>F23</f>
        <v>174.5</v>
      </c>
      <c r="G22" s="196">
        <f t="shared" si="1"/>
        <v>181.5</v>
      </c>
      <c r="H22" s="196">
        <f t="shared" si="1"/>
        <v>188.7</v>
      </c>
    </row>
    <row r="23" spans="1:8" s="118" customFormat="1" ht="107.25">
      <c r="A23" s="58" t="s">
        <v>543</v>
      </c>
      <c r="B23" s="161" t="s">
        <v>109</v>
      </c>
      <c r="C23" s="55" t="s">
        <v>146</v>
      </c>
      <c r="D23" s="59" t="s">
        <v>183</v>
      </c>
      <c r="E23" s="59"/>
      <c r="F23" s="160">
        <f>F24</f>
        <v>174.5</v>
      </c>
      <c r="G23" s="160">
        <f t="shared" si="1"/>
        <v>181.5</v>
      </c>
      <c r="H23" s="160">
        <f t="shared" si="1"/>
        <v>188.7</v>
      </c>
    </row>
    <row r="24" spans="1:8" s="118" customFormat="1" ht="26.25">
      <c r="A24" s="29" t="s">
        <v>712</v>
      </c>
      <c r="B24" s="161" t="s">
        <v>109</v>
      </c>
      <c r="C24" s="55" t="s">
        <v>146</v>
      </c>
      <c r="D24" s="59" t="s">
        <v>183</v>
      </c>
      <c r="E24" s="59">
        <v>240</v>
      </c>
      <c r="F24" s="160">
        <v>174.5</v>
      </c>
      <c r="G24" s="160">
        <v>181.5</v>
      </c>
      <c r="H24" s="160">
        <v>188.7</v>
      </c>
    </row>
    <row r="25" spans="1:8" s="222" customFormat="1" ht="13.5">
      <c r="A25" s="103" t="s">
        <v>272</v>
      </c>
      <c r="B25" s="193" t="s">
        <v>109</v>
      </c>
      <c r="C25" s="104" t="s">
        <v>271</v>
      </c>
      <c r="D25" s="220"/>
      <c r="E25" s="220"/>
      <c r="F25" s="194">
        <f>F26</f>
        <v>17500</v>
      </c>
      <c r="G25" s="194">
        <f aca="true" t="shared" si="2" ref="G25:H28">G26</f>
        <v>17500</v>
      </c>
      <c r="H25" s="194">
        <f t="shared" si="2"/>
        <v>17500</v>
      </c>
    </row>
    <row r="26" spans="1:8" s="222" customFormat="1" ht="13.5">
      <c r="A26" s="103" t="s">
        <v>131</v>
      </c>
      <c r="B26" s="193" t="s">
        <v>109</v>
      </c>
      <c r="C26" s="104" t="s">
        <v>98</v>
      </c>
      <c r="D26" s="220"/>
      <c r="E26" s="220"/>
      <c r="F26" s="194">
        <f>F27</f>
        <v>17500</v>
      </c>
      <c r="G26" s="194">
        <f t="shared" si="2"/>
        <v>17500</v>
      </c>
      <c r="H26" s="194">
        <f t="shared" si="2"/>
        <v>17500</v>
      </c>
    </row>
    <row r="27" spans="1:8" s="223" customFormat="1" ht="53.25">
      <c r="A27" s="52" t="s">
        <v>0</v>
      </c>
      <c r="B27" s="195" t="s">
        <v>109</v>
      </c>
      <c r="C27" s="51" t="s">
        <v>98</v>
      </c>
      <c r="D27" s="72" t="s">
        <v>10</v>
      </c>
      <c r="E27" s="72"/>
      <c r="F27" s="196">
        <f>F28</f>
        <v>17500</v>
      </c>
      <c r="G27" s="196">
        <f t="shared" si="2"/>
        <v>17500</v>
      </c>
      <c r="H27" s="196">
        <f t="shared" si="2"/>
        <v>17500</v>
      </c>
    </row>
    <row r="28" spans="1:8" s="216" customFormat="1" ht="66.75">
      <c r="A28" s="58" t="s">
        <v>404</v>
      </c>
      <c r="B28" s="161" t="s">
        <v>109</v>
      </c>
      <c r="C28" s="55" t="s">
        <v>98</v>
      </c>
      <c r="D28" s="59" t="s">
        <v>33</v>
      </c>
      <c r="E28" s="59"/>
      <c r="F28" s="160">
        <f>F29</f>
        <v>17500</v>
      </c>
      <c r="G28" s="160">
        <f t="shared" si="2"/>
        <v>17500</v>
      </c>
      <c r="H28" s="160">
        <f t="shared" si="2"/>
        <v>17500</v>
      </c>
    </row>
    <row r="29" spans="1:8" s="118" customFormat="1" ht="120.75">
      <c r="A29" s="29" t="s">
        <v>412</v>
      </c>
      <c r="B29" s="161" t="s">
        <v>109</v>
      </c>
      <c r="C29" s="55" t="s">
        <v>98</v>
      </c>
      <c r="D29" s="59" t="s">
        <v>130</v>
      </c>
      <c r="E29" s="59"/>
      <c r="F29" s="160">
        <f>F30</f>
        <v>17500</v>
      </c>
      <c r="G29" s="160">
        <f>G30</f>
        <v>17500</v>
      </c>
      <c r="H29" s="160">
        <f>H30</f>
        <v>17500</v>
      </c>
    </row>
    <row r="30" spans="1:8" s="118" customFormat="1" ht="39.75">
      <c r="A30" s="58" t="s">
        <v>132</v>
      </c>
      <c r="B30" s="161" t="s">
        <v>109</v>
      </c>
      <c r="C30" s="55" t="s">
        <v>98</v>
      </c>
      <c r="D30" s="59" t="s">
        <v>130</v>
      </c>
      <c r="E30" s="59" t="s">
        <v>89</v>
      </c>
      <c r="F30" s="160">
        <v>17500</v>
      </c>
      <c r="G30" s="160">
        <v>17500</v>
      </c>
      <c r="H30" s="160">
        <v>17500</v>
      </c>
    </row>
    <row r="31" spans="1:8" s="222" customFormat="1" ht="13.5">
      <c r="A31" s="103" t="s">
        <v>265</v>
      </c>
      <c r="B31" s="193" t="s">
        <v>109</v>
      </c>
      <c r="C31" s="104" t="s">
        <v>266</v>
      </c>
      <c r="D31" s="220"/>
      <c r="E31" s="220"/>
      <c r="F31" s="194">
        <f>F32+F37+F54+F126+F138</f>
        <v>575827.4</v>
      </c>
      <c r="G31" s="194">
        <f>G32+G37+G54+G126+G138</f>
        <v>604296.1</v>
      </c>
      <c r="H31" s="194">
        <f>H32+H37+H54+H126+H138</f>
        <v>609797.2999999999</v>
      </c>
    </row>
    <row r="32" spans="1:8" s="222" customFormat="1" ht="13.5">
      <c r="A32" s="103" t="s">
        <v>133</v>
      </c>
      <c r="B32" s="193" t="s">
        <v>109</v>
      </c>
      <c r="C32" s="104" t="s">
        <v>242</v>
      </c>
      <c r="D32" s="220"/>
      <c r="E32" s="220"/>
      <c r="F32" s="194">
        <f>F33</f>
        <v>8192</v>
      </c>
      <c r="G32" s="194">
        <f aca="true" t="shared" si="3" ref="G32:H35">G33</f>
        <v>9011.2</v>
      </c>
      <c r="H32" s="194">
        <f t="shared" si="3"/>
        <v>9912.3</v>
      </c>
    </row>
    <row r="33" spans="1:8" s="223" customFormat="1" ht="53.25">
      <c r="A33" s="52" t="s">
        <v>0</v>
      </c>
      <c r="B33" s="195" t="s">
        <v>109</v>
      </c>
      <c r="C33" s="51" t="s">
        <v>242</v>
      </c>
      <c r="D33" s="72" t="s">
        <v>10</v>
      </c>
      <c r="E33" s="72"/>
      <c r="F33" s="196">
        <f>F34</f>
        <v>8192</v>
      </c>
      <c r="G33" s="196">
        <f t="shared" si="3"/>
        <v>9011.2</v>
      </c>
      <c r="H33" s="196">
        <f t="shared" si="3"/>
        <v>9912.3</v>
      </c>
    </row>
    <row r="34" spans="1:8" s="223" customFormat="1" ht="80.25">
      <c r="A34" s="53" t="s">
        <v>404</v>
      </c>
      <c r="B34" s="195" t="s">
        <v>109</v>
      </c>
      <c r="C34" s="51" t="s">
        <v>242</v>
      </c>
      <c r="D34" s="72" t="s">
        <v>33</v>
      </c>
      <c r="E34" s="72"/>
      <c r="F34" s="196">
        <f>F35</f>
        <v>8192</v>
      </c>
      <c r="G34" s="196">
        <f t="shared" si="3"/>
        <v>9011.2</v>
      </c>
      <c r="H34" s="196">
        <f t="shared" si="3"/>
        <v>9912.3</v>
      </c>
    </row>
    <row r="35" spans="1:8" s="118" customFormat="1" ht="80.25">
      <c r="A35" s="29" t="s">
        <v>413</v>
      </c>
      <c r="B35" s="161" t="s">
        <v>109</v>
      </c>
      <c r="C35" s="55" t="s">
        <v>242</v>
      </c>
      <c r="D35" s="59" t="s">
        <v>134</v>
      </c>
      <c r="E35" s="59"/>
      <c r="F35" s="160">
        <f>F36</f>
        <v>8192</v>
      </c>
      <c r="G35" s="160">
        <f t="shared" si="3"/>
        <v>9011.2</v>
      </c>
      <c r="H35" s="160">
        <f t="shared" si="3"/>
        <v>9912.3</v>
      </c>
    </row>
    <row r="36" spans="1:8" s="118" customFormat="1" ht="26.25">
      <c r="A36" s="29" t="s">
        <v>713</v>
      </c>
      <c r="B36" s="161" t="s">
        <v>109</v>
      </c>
      <c r="C36" s="55" t="s">
        <v>242</v>
      </c>
      <c r="D36" s="59" t="s">
        <v>134</v>
      </c>
      <c r="E36" s="59">
        <v>320</v>
      </c>
      <c r="F36" s="160">
        <v>8192</v>
      </c>
      <c r="G36" s="160">
        <v>9011.2</v>
      </c>
      <c r="H36" s="160">
        <v>9912.3</v>
      </c>
    </row>
    <row r="37" spans="1:8" s="222" customFormat="1" ht="13.5">
      <c r="A37" s="103" t="s">
        <v>111</v>
      </c>
      <c r="B37" s="193" t="s">
        <v>109</v>
      </c>
      <c r="C37" s="104" t="s">
        <v>110</v>
      </c>
      <c r="D37" s="220"/>
      <c r="E37" s="220"/>
      <c r="F37" s="194">
        <f>F38</f>
        <v>87833.2</v>
      </c>
      <c r="G37" s="194">
        <f>G38</f>
        <v>98760.2</v>
      </c>
      <c r="H37" s="194">
        <f>H38</f>
        <v>103706.40000000001</v>
      </c>
    </row>
    <row r="38" spans="1:8" s="216" customFormat="1" ht="53.25">
      <c r="A38" s="52" t="s">
        <v>0</v>
      </c>
      <c r="B38" s="195" t="s">
        <v>109</v>
      </c>
      <c r="C38" s="51" t="s">
        <v>110</v>
      </c>
      <c r="D38" s="72" t="s">
        <v>10</v>
      </c>
      <c r="E38" s="72"/>
      <c r="F38" s="196">
        <f>F39+F45+F51+F48</f>
        <v>87833.2</v>
      </c>
      <c r="G38" s="196">
        <f>G39+G45+G51+G48</f>
        <v>98760.2</v>
      </c>
      <c r="H38" s="196">
        <f>H39+H45+H51+H48</f>
        <v>103706.40000000001</v>
      </c>
    </row>
    <row r="39" spans="1:8" s="118" customFormat="1" ht="80.25">
      <c r="A39" s="53" t="s">
        <v>414</v>
      </c>
      <c r="B39" s="195" t="s">
        <v>109</v>
      </c>
      <c r="C39" s="51" t="s">
        <v>110</v>
      </c>
      <c r="D39" s="72" t="s">
        <v>34</v>
      </c>
      <c r="E39" s="72"/>
      <c r="F39" s="196">
        <f>F40</f>
        <v>87692.4</v>
      </c>
      <c r="G39" s="196">
        <f>G40</f>
        <v>98613.8</v>
      </c>
      <c r="H39" s="196">
        <f>H40</f>
        <v>103554.1</v>
      </c>
    </row>
    <row r="40" spans="1:8" s="64" customFormat="1" ht="80.25">
      <c r="A40" s="60" t="s">
        <v>415</v>
      </c>
      <c r="B40" s="161" t="s">
        <v>109</v>
      </c>
      <c r="C40" s="55" t="s">
        <v>110</v>
      </c>
      <c r="D40" s="59" t="s">
        <v>112</v>
      </c>
      <c r="E40" s="59"/>
      <c r="F40" s="160">
        <f>F41+F42+F44+F43</f>
        <v>87692.4</v>
      </c>
      <c r="G40" s="160">
        <f>G41+G42+G44+G43</f>
        <v>98613.8</v>
      </c>
      <c r="H40" s="160">
        <f>H41+H42+H44+H43</f>
        <v>103554.1</v>
      </c>
    </row>
    <row r="41" spans="1:8" s="64" customFormat="1" ht="13.5">
      <c r="A41" s="60" t="s">
        <v>714</v>
      </c>
      <c r="B41" s="161" t="s">
        <v>109</v>
      </c>
      <c r="C41" s="55" t="s">
        <v>110</v>
      </c>
      <c r="D41" s="59" t="s">
        <v>112</v>
      </c>
      <c r="E41" s="59">
        <v>110</v>
      </c>
      <c r="F41" s="160">
        <v>22206</v>
      </c>
      <c r="G41" s="160">
        <v>26578.7</v>
      </c>
      <c r="H41" s="160">
        <v>26869.3</v>
      </c>
    </row>
    <row r="42" spans="1:8" s="64" customFormat="1" ht="26.25">
      <c r="A42" s="60" t="s">
        <v>712</v>
      </c>
      <c r="B42" s="161" t="s">
        <v>109</v>
      </c>
      <c r="C42" s="55" t="s">
        <v>110</v>
      </c>
      <c r="D42" s="59" t="s">
        <v>112</v>
      </c>
      <c r="E42" s="59">
        <v>240</v>
      </c>
      <c r="F42" s="160">
        <v>6329.8</v>
      </c>
      <c r="G42" s="160">
        <v>6962.8</v>
      </c>
      <c r="H42" s="160">
        <v>7659.1</v>
      </c>
    </row>
    <row r="43" spans="1:8" s="64" customFormat="1" ht="13.5">
      <c r="A43" s="60" t="s">
        <v>715</v>
      </c>
      <c r="B43" s="161" t="s">
        <v>109</v>
      </c>
      <c r="C43" s="55" t="s">
        <v>110</v>
      </c>
      <c r="D43" s="59" t="s">
        <v>112</v>
      </c>
      <c r="E43" s="59">
        <v>610</v>
      </c>
      <c r="F43" s="160">
        <v>59076.6</v>
      </c>
      <c r="G43" s="160">
        <v>64984.3</v>
      </c>
      <c r="H43" s="160">
        <v>68928.9</v>
      </c>
    </row>
    <row r="44" spans="1:8" s="64" customFormat="1" ht="13.5">
      <c r="A44" s="65" t="s">
        <v>716</v>
      </c>
      <c r="B44" s="161" t="s">
        <v>109</v>
      </c>
      <c r="C44" s="55" t="s">
        <v>110</v>
      </c>
      <c r="D44" s="59" t="s">
        <v>112</v>
      </c>
      <c r="E44" s="59">
        <v>850</v>
      </c>
      <c r="F44" s="160">
        <v>80</v>
      </c>
      <c r="G44" s="160">
        <v>88</v>
      </c>
      <c r="H44" s="160">
        <v>96.8</v>
      </c>
    </row>
    <row r="45" spans="1:8" s="64" customFormat="1" ht="80.25">
      <c r="A45" s="129" t="s">
        <v>416</v>
      </c>
      <c r="B45" s="195" t="s">
        <v>109</v>
      </c>
      <c r="C45" s="51" t="s">
        <v>110</v>
      </c>
      <c r="D45" s="72" t="s">
        <v>35</v>
      </c>
      <c r="E45" s="72"/>
      <c r="F45" s="196">
        <f aca="true" t="shared" si="4" ref="F45:H46">F46</f>
        <v>10</v>
      </c>
      <c r="G45" s="196">
        <f t="shared" si="4"/>
        <v>10.4</v>
      </c>
      <c r="H45" s="196">
        <f t="shared" si="4"/>
        <v>10.8</v>
      </c>
    </row>
    <row r="46" spans="1:8" s="64" customFormat="1" ht="93.75">
      <c r="A46" s="29" t="s">
        <v>437</v>
      </c>
      <c r="B46" s="161" t="s">
        <v>109</v>
      </c>
      <c r="C46" s="55" t="s">
        <v>110</v>
      </c>
      <c r="D46" s="59" t="s">
        <v>137</v>
      </c>
      <c r="E46" s="59"/>
      <c r="F46" s="160">
        <f t="shared" si="4"/>
        <v>10</v>
      </c>
      <c r="G46" s="160">
        <f t="shared" si="4"/>
        <v>10.4</v>
      </c>
      <c r="H46" s="160">
        <f t="shared" si="4"/>
        <v>10.8</v>
      </c>
    </row>
    <row r="47" spans="1:8" s="64" customFormat="1" ht="13.5">
      <c r="A47" s="56" t="s">
        <v>715</v>
      </c>
      <c r="B47" s="161" t="s">
        <v>109</v>
      </c>
      <c r="C47" s="55" t="s">
        <v>110</v>
      </c>
      <c r="D47" s="59" t="s">
        <v>137</v>
      </c>
      <c r="E47" s="59">
        <v>610</v>
      </c>
      <c r="F47" s="160">
        <v>10</v>
      </c>
      <c r="G47" s="160">
        <v>10.4</v>
      </c>
      <c r="H47" s="160">
        <v>10.8</v>
      </c>
    </row>
    <row r="48" spans="1:8" s="64" customFormat="1" ht="80.25">
      <c r="A48" s="53" t="s">
        <v>442</v>
      </c>
      <c r="B48" s="161" t="s">
        <v>109</v>
      </c>
      <c r="C48" s="51" t="s">
        <v>110</v>
      </c>
      <c r="D48" s="72" t="s">
        <v>37</v>
      </c>
      <c r="E48" s="72"/>
      <c r="F48" s="196">
        <f aca="true" t="shared" si="5" ref="F48:H49">F49</f>
        <v>6</v>
      </c>
      <c r="G48" s="196">
        <f t="shared" si="5"/>
        <v>6.2</v>
      </c>
      <c r="H48" s="196">
        <f t="shared" si="5"/>
        <v>6.5</v>
      </c>
    </row>
    <row r="49" spans="1:8" s="64" customFormat="1" ht="80.25">
      <c r="A49" s="29" t="s">
        <v>443</v>
      </c>
      <c r="B49" s="161" t="s">
        <v>109</v>
      </c>
      <c r="C49" s="55" t="s">
        <v>110</v>
      </c>
      <c r="D49" s="59" t="s">
        <v>138</v>
      </c>
      <c r="E49" s="59"/>
      <c r="F49" s="160">
        <f t="shared" si="5"/>
        <v>6</v>
      </c>
      <c r="G49" s="160">
        <f t="shared" si="5"/>
        <v>6.2</v>
      </c>
      <c r="H49" s="160">
        <f t="shared" si="5"/>
        <v>6.5</v>
      </c>
    </row>
    <row r="50" spans="1:8" s="64" customFormat="1" ht="13.5">
      <c r="A50" s="56" t="s">
        <v>715</v>
      </c>
      <c r="B50" s="161" t="s">
        <v>109</v>
      </c>
      <c r="C50" s="55" t="s">
        <v>110</v>
      </c>
      <c r="D50" s="59" t="s">
        <v>138</v>
      </c>
      <c r="E50" s="59">
        <v>610</v>
      </c>
      <c r="F50" s="160">
        <v>6</v>
      </c>
      <c r="G50" s="160">
        <v>6.2</v>
      </c>
      <c r="H50" s="160">
        <v>6.5</v>
      </c>
    </row>
    <row r="51" spans="1:8" s="64" customFormat="1" ht="80.25">
      <c r="A51" s="129" t="s">
        <v>420</v>
      </c>
      <c r="B51" s="195" t="s">
        <v>109</v>
      </c>
      <c r="C51" s="51" t="s">
        <v>110</v>
      </c>
      <c r="D51" s="72" t="s">
        <v>38</v>
      </c>
      <c r="E51" s="72"/>
      <c r="F51" s="196">
        <f aca="true" t="shared" si="6" ref="F51:H52">F52</f>
        <v>124.8</v>
      </c>
      <c r="G51" s="196">
        <f t="shared" si="6"/>
        <v>129.8</v>
      </c>
      <c r="H51" s="196">
        <f t="shared" si="6"/>
        <v>135</v>
      </c>
    </row>
    <row r="52" spans="1:8" s="64" customFormat="1" ht="107.25">
      <c r="A52" s="29" t="s">
        <v>448</v>
      </c>
      <c r="B52" s="161" t="s">
        <v>109</v>
      </c>
      <c r="C52" s="55" t="s">
        <v>110</v>
      </c>
      <c r="D52" s="59" t="s">
        <v>284</v>
      </c>
      <c r="E52" s="59"/>
      <c r="F52" s="160">
        <f t="shared" si="6"/>
        <v>124.8</v>
      </c>
      <c r="G52" s="160">
        <f t="shared" si="6"/>
        <v>129.8</v>
      </c>
      <c r="H52" s="160">
        <f t="shared" si="6"/>
        <v>135</v>
      </c>
    </row>
    <row r="53" spans="1:8" s="64" customFormat="1" ht="13.5">
      <c r="A53" s="56" t="s">
        <v>715</v>
      </c>
      <c r="B53" s="161" t="s">
        <v>109</v>
      </c>
      <c r="C53" s="55" t="s">
        <v>110</v>
      </c>
      <c r="D53" s="59" t="s">
        <v>284</v>
      </c>
      <c r="E53" s="59">
        <v>610</v>
      </c>
      <c r="F53" s="160">
        <v>124.8</v>
      </c>
      <c r="G53" s="160">
        <v>129.8</v>
      </c>
      <c r="H53" s="160">
        <v>135</v>
      </c>
    </row>
    <row r="54" spans="1:8" s="222" customFormat="1" ht="13.5">
      <c r="A54" s="103" t="s">
        <v>193</v>
      </c>
      <c r="B54" s="193" t="s">
        <v>109</v>
      </c>
      <c r="C54" s="104" t="s">
        <v>192</v>
      </c>
      <c r="D54" s="220"/>
      <c r="E54" s="220"/>
      <c r="F54" s="194">
        <f>F55</f>
        <v>399981.19999999995</v>
      </c>
      <c r="G54" s="194">
        <f>G55</f>
        <v>414285.6</v>
      </c>
      <c r="H54" s="194">
        <f>H55</f>
        <v>414515.2</v>
      </c>
    </row>
    <row r="55" spans="1:8" s="118" customFormat="1" ht="53.25">
      <c r="A55" s="52" t="s">
        <v>0</v>
      </c>
      <c r="B55" s="195" t="s">
        <v>109</v>
      </c>
      <c r="C55" s="51" t="s">
        <v>192</v>
      </c>
      <c r="D55" s="72" t="s">
        <v>10</v>
      </c>
      <c r="E55" s="72"/>
      <c r="F55" s="196">
        <f>F56+F89+F112+F123</f>
        <v>399981.19999999995</v>
      </c>
      <c r="G55" s="196">
        <f>G56+G89+G112+G123</f>
        <v>414285.6</v>
      </c>
      <c r="H55" s="196">
        <f>H56+H89+H112+H123</f>
        <v>414515.2</v>
      </c>
    </row>
    <row r="56" spans="1:8" s="64" customFormat="1" ht="80.25">
      <c r="A56" s="53" t="s">
        <v>404</v>
      </c>
      <c r="B56" s="195" t="s">
        <v>109</v>
      </c>
      <c r="C56" s="51" t="s">
        <v>192</v>
      </c>
      <c r="D56" s="72" t="s">
        <v>33</v>
      </c>
      <c r="E56" s="72"/>
      <c r="F56" s="196">
        <f>F57+F60+F63+F66+F69+F72+F74+F77+F79+F81+F83+F86</f>
        <v>302970.19999999995</v>
      </c>
      <c r="G56" s="196">
        <f>G57+G60+G63+G66+G69+G72+G74+G77+G79+G81+G83+G86</f>
        <v>313890.2</v>
      </c>
      <c r="H56" s="196">
        <f>H57+H60+H63+H66+H69+H72+H74+H77+H79+H81+H83+H86</f>
        <v>313890.2</v>
      </c>
    </row>
    <row r="57" spans="1:8" s="64" customFormat="1" ht="93.75">
      <c r="A57" s="29" t="s">
        <v>615</v>
      </c>
      <c r="B57" s="161" t="s">
        <v>109</v>
      </c>
      <c r="C57" s="55" t="s">
        <v>192</v>
      </c>
      <c r="D57" s="59" t="s">
        <v>614</v>
      </c>
      <c r="E57" s="59"/>
      <c r="F57" s="160">
        <f>F58+F59</f>
        <v>6518.3</v>
      </c>
      <c r="G57" s="160">
        <f>G58+G59</f>
        <v>6850.7</v>
      </c>
      <c r="H57" s="160">
        <f>H58+H59</f>
        <v>6850.7</v>
      </c>
    </row>
    <row r="58" spans="1:8" s="64" customFormat="1" ht="26.25">
      <c r="A58" s="60" t="s">
        <v>712</v>
      </c>
      <c r="B58" s="161" t="s">
        <v>109</v>
      </c>
      <c r="C58" s="55" t="s">
        <v>192</v>
      </c>
      <c r="D58" s="59" t="s">
        <v>614</v>
      </c>
      <c r="E58" s="59">
        <v>240</v>
      </c>
      <c r="F58" s="160">
        <v>8</v>
      </c>
      <c r="G58" s="160">
        <v>8</v>
      </c>
      <c r="H58" s="160">
        <v>8</v>
      </c>
    </row>
    <row r="59" spans="1:8" s="64" customFormat="1" ht="13.5">
      <c r="A59" s="60" t="s">
        <v>717</v>
      </c>
      <c r="B59" s="161" t="s">
        <v>109</v>
      </c>
      <c r="C59" s="55" t="s">
        <v>192</v>
      </c>
      <c r="D59" s="59" t="s">
        <v>614</v>
      </c>
      <c r="E59" s="59">
        <v>310</v>
      </c>
      <c r="F59" s="160">
        <v>6510.3</v>
      </c>
      <c r="G59" s="160">
        <v>6842.7</v>
      </c>
      <c r="H59" s="160">
        <v>6842.7</v>
      </c>
    </row>
    <row r="60" spans="1:8" s="118" customFormat="1" ht="93.75">
      <c r="A60" s="29" t="s">
        <v>405</v>
      </c>
      <c r="B60" s="161" t="s">
        <v>109</v>
      </c>
      <c r="C60" s="55" t="s">
        <v>192</v>
      </c>
      <c r="D60" s="59" t="s">
        <v>99</v>
      </c>
      <c r="E60" s="59"/>
      <c r="F60" s="160">
        <f>F61+F62</f>
        <v>164451.1</v>
      </c>
      <c r="G60" s="160">
        <f>G61+G62</f>
        <v>165965.7</v>
      </c>
      <c r="H60" s="160">
        <f>H61+H62</f>
        <v>165965.7</v>
      </c>
    </row>
    <row r="61" spans="1:8" s="118" customFormat="1" ht="26.25">
      <c r="A61" s="60" t="s">
        <v>712</v>
      </c>
      <c r="B61" s="161" t="s">
        <v>109</v>
      </c>
      <c r="C61" s="55" t="s">
        <v>192</v>
      </c>
      <c r="D61" s="59" t="s">
        <v>99</v>
      </c>
      <c r="E61" s="59">
        <v>240</v>
      </c>
      <c r="F61" s="160">
        <v>1300</v>
      </c>
      <c r="G61" s="160">
        <v>1300</v>
      </c>
      <c r="H61" s="160">
        <v>1300</v>
      </c>
    </row>
    <row r="62" spans="1:8" s="118" customFormat="1" ht="13.5">
      <c r="A62" s="60" t="s">
        <v>717</v>
      </c>
      <c r="B62" s="161" t="s">
        <v>109</v>
      </c>
      <c r="C62" s="55" t="s">
        <v>192</v>
      </c>
      <c r="D62" s="59" t="s">
        <v>99</v>
      </c>
      <c r="E62" s="59">
        <v>310</v>
      </c>
      <c r="F62" s="160">
        <v>163151.1</v>
      </c>
      <c r="G62" s="160">
        <v>164665.7</v>
      </c>
      <c r="H62" s="160">
        <v>164665.7</v>
      </c>
    </row>
    <row r="63" spans="1:8" s="118" customFormat="1" ht="93.75">
      <c r="A63" s="29" t="s">
        <v>408</v>
      </c>
      <c r="B63" s="161" t="s">
        <v>109</v>
      </c>
      <c r="C63" s="55" t="s">
        <v>192</v>
      </c>
      <c r="D63" s="59" t="s">
        <v>102</v>
      </c>
      <c r="E63" s="59"/>
      <c r="F63" s="160">
        <f>F64+F65</f>
        <v>2100.3</v>
      </c>
      <c r="G63" s="160">
        <f>G64+G65</f>
        <v>2100.3</v>
      </c>
      <c r="H63" s="160">
        <f>H64+H65</f>
        <v>2100.3</v>
      </c>
    </row>
    <row r="64" spans="1:8" s="118" customFormat="1" ht="26.25">
      <c r="A64" s="60" t="s">
        <v>712</v>
      </c>
      <c r="B64" s="161" t="s">
        <v>109</v>
      </c>
      <c r="C64" s="55" t="s">
        <v>192</v>
      </c>
      <c r="D64" s="59" t="s">
        <v>102</v>
      </c>
      <c r="E64" s="59">
        <v>240</v>
      </c>
      <c r="F64" s="160">
        <v>2096.3</v>
      </c>
      <c r="G64" s="160">
        <v>2096.3</v>
      </c>
      <c r="H64" s="160">
        <v>2096.3</v>
      </c>
    </row>
    <row r="65" spans="1:8" s="118" customFormat="1" ht="13.5">
      <c r="A65" s="60" t="s">
        <v>717</v>
      </c>
      <c r="B65" s="161" t="s">
        <v>109</v>
      </c>
      <c r="C65" s="55" t="s">
        <v>192</v>
      </c>
      <c r="D65" s="59" t="s">
        <v>102</v>
      </c>
      <c r="E65" s="59">
        <v>310</v>
      </c>
      <c r="F65" s="160">
        <v>4</v>
      </c>
      <c r="G65" s="160">
        <v>4</v>
      </c>
      <c r="H65" s="160">
        <v>4</v>
      </c>
    </row>
    <row r="66" spans="1:8" s="118" customFormat="1" ht="93.75">
      <c r="A66" s="29" t="s">
        <v>669</v>
      </c>
      <c r="B66" s="161" t="s">
        <v>109</v>
      </c>
      <c r="C66" s="55" t="s">
        <v>192</v>
      </c>
      <c r="D66" s="59" t="s">
        <v>105</v>
      </c>
      <c r="E66" s="59"/>
      <c r="F66" s="160">
        <f>F68+F67</f>
        <v>26260.1</v>
      </c>
      <c r="G66" s="160">
        <f>G68+G67</f>
        <v>26260.1</v>
      </c>
      <c r="H66" s="160">
        <f>H68+H67</f>
        <v>26260.1</v>
      </c>
    </row>
    <row r="67" spans="1:8" s="118" customFormat="1" ht="26.25">
      <c r="A67" s="60" t="s">
        <v>712</v>
      </c>
      <c r="B67" s="161" t="s">
        <v>109</v>
      </c>
      <c r="C67" s="55" t="s">
        <v>192</v>
      </c>
      <c r="D67" s="59" t="s">
        <v>105</v>
      </c>
      <c r="E67" s="59">
        <v>240</v>
      </c>
      <c r="F67" s="160">
        <v>400</v>
      </c>
      <c r="G67" s="160">
        <v>400</v>
      </c>
      <c r="H67" s="160">
        <v>400</v>
      </c>
    </row>
    <row r="68" spans="1:8" s="118" customFormat="1" ht="13.5">
      <c r="A68" s="60" t="s">
        <v>717</v>
      </c>
      <c r="B68" s="161" t="s">
        <v>109</v>
      </c>
      <c r="C68" s="55" t="s">
        <v>192</v>
      </c>
      <c r="D68" s="59" t="s">
        <v>105</v>
      </c>
      <c r="E68" s="59">
        <v>310</v>
      </c>
      <c r="F68" s="160">
        <v>25860.1</v>
      </c>
      <c r="G68" s="160">
        <v>25860.1</v>
      </c>
      <c r="H68" s="160">
        <v>25860.1</v>
      </c>
    </row>
    <row r="69" spans="1:8" s="118" customFormat="1" ht="93.75">
      <c r="A69" s="29" t="s">
        <v>406</v>
      </c>
      <c r="B69" s="161" t="s">
        <v>109</v>
      </c>
      <c r="C69" s="55" t="s">
        <v>192</v>
      </c>
      <c r="D69" s="59" t="s">
        <v>100</v>
      </c>
      <c r="E69" s="59"/>
      <c r="F69" s="160">
        <f>F71+F70</f>
        <v>4980</v>
      </c>
      <c r="G69" s="160">
        <f>G71+G70</f>
        <v>4980</v>
      </c>
      <c r="H69" s="160">
        <f>H71+H70</f>
        <v>4980</v>
      </c>
    </row>
    <row r="70" spans="1:8" s="118" customFormat="1" ht="26.25">
      <c r="A70" s="60" t="s">
        <v>712</v>
      </c>
      <c r="B70" s="161" t="s">
        <v>109</v>
      </c>
      <c r="C70" s="55" t="s">
        <v>192</v>
      </c>
      <c r="D70" s="59" t="s">
        <v>100</v>
      </c>
      <c r="E70" s="59">
        <v>240</v>
      </c>
      <c r="F70" s="160">
        <v>30</v>
      </c>
      <c r="G70" s="160">
        <v>30</v>
      </c>
      <c r="H70" s="160">
        <v>30</v>
      </c>
    </row>
    <row r="71" spans="1:8" s="118" customFormat="1" ht="13.5">
      <c r="A71" s="60" t="s">
        <v>717</v>
      </c>
      <c r="B71" s="161" t="s">
        <v>109</v>
      </c>
      <c r="C71" s="55" t="s">
        <v>192</v>
      </c>
      <c r="D71" s="59" t="s">
        <v>100</v>
      </c>
      <c r="E71" s="59">
        <v>310</v>
      </c>
      <c r="F71" s="160">
        <v>4950</v>
      </c>
      <c r="G71" s="160">
        <v>4950</v>
      </c>
      <c r="H71" s="160">
        <v>4950</v>
      </c>
    </row>
    <row r="72" spans="1:8" s="118" customFormat="1" ht="107.25">
      <c r="A72" s="29" t="s">
        <v>407</v>
      </c>
      <c r="B72" s="161" t="s">
        <v>109</v>
      </c>
      <c r="C72" s="55" t="s">
        <v>192</v>
      </c>
      <c r="D72" s="59" t="s">
        <v>101</v>
      </c>
      <c r="E72" s="59"/>
      <c r="F72" s="160">
        <f>F73</f>
        <v>1612.8</v>
      </c>
      <c r="G72" s="160">
        <f>G73</f>
        <v>1612.8</v>
      </c>
      <c r="H72" s="160">
        <f>H73</f>
        <v>1612.8</v>
      </c>
    </row>
    <row r="73" spans="1:8" s="118" customFormat="1" ht="26.25">
      <c r="A73" s="29" t="s">
        <v>713</v>
      </c>
      <c r="B73" s="161" t="s">
        <v>109</v>
      </c>
      <c r="C73" s="55" t="s">
        <v>192</v>
      </c>
      <c r="D73" s="59" t="s">
        <v>101</v>
      </c>
      <c r="E73" s="59">
        <v>320</v>
      </c>
      <c r="F73" s="160">
        <v>1612.8</v>
      </c>
      <c r="G73" s="160">
        <v>1612.8</v>
      </c>
      <c r="H73" s="160">
        <v>1612.8</v>
      </c>
    </row>
    <row r="74" spans="1:8" s="118" customFormat="1" ht="93.75">
      <c r="A74" s="29" t="s">
        <v>409</v>
      </c>
      <c r="B74" s="161" t="s">
        <v>109</v>
      </c>
      <c r="C74" s="55" t="s">
        <v>192</v>
      </c>
      <c r="D74" s="59" t="s">
        <v>103</v>
      </c>
      <c r="E74" s="59"/>
      <c r="F74" s="160">
        <f>F75+F76</f>
        <v>1278.8</v>
      </c>
      <c r="G74" s="160">
        <f>G75+G76</f>
        <v>1278.8</v>
      </c>
      <c r="H74" s="160">
        <f>H75+H76</f>
        <v>1278.8</v>
      </c>
    </row>
    <row r="75" spans="1:8" s="118" customFormat="1" ht="26.25">
      <c r="A75" s="60" t="s">
        <v>712</v>
      </c>
      <c r="B75" s="161" t="s">
        <v>109</v>
      </c>
      <c r="C75" s="55" t="s">
        <v>192</v>
      </c>
      <c r="D75" s="59" t="s">
        <v>103</v>
      </c>
      <c r="E75" s="59">
        <v>240</v>
      </c>
      <c r="F75" s="160">
        <v>16</v>
      </c>
      <c r="G75" s="160">
        <v>16</v>
      </c>
      <c r="H75" s="160">
        <v>16</v>
      </c>
    </row>
    <row r="76" spans="1:8" s="118" customFormat="1" ht="13.5">
      <c r="A76" s="60" t="s">
        <v>717</v>
      </c>
      <c r="B76" s="161" t="s">
        <v>109</v>
      </c>
      <c r="C76" s="55" t="s">
        <v>192</v>
      </c>
      <c r="D76" s="59" t="s">
        <v>103</v>
      </c>
      <c r="E76" s="59">
        <v>310</v>
      </c>
      <c r="F76" s="160">
        <v>1262.8</v>
      </c>
      <c r="G76" s="160">
        <v>1262.8</v>
      </c>
      <c r="H76" s="160">
        <v>1262.8</v>
      </c>
    </row>
    <row r="77" spans="1:8" s="118" customFormat="1" ht="201">
      <c r="A77" s="29" t="s">
        <v>431</v>
      </c>
      <c r="B77" s="161" t="s">
        <v>109</v>
      </c>
      <c r="C77" s="55" t="s">
        <v>192</v>
      </c>
      <c r="D77" s="59" t="s">
        <v>106</v>
      </c>
      <c r="E77" s="59"/>
      <c r="F77" s="160">
        <f>F78</f>
        <v>11.7</v>
      </c>
      <c r="G77" s="160">
        <f>G78</f>
        <v>11.7</v>
      </c>
      <c r="H77" s="160">
        <f>H78</f>
        <v>11.7</v>
      </c>
    </row>
    <row r="78" spans="1:8" s="118" customFormat="1" ht="13.5">
      <c r="A78" s="60" t="s">
        <v>717</v>
      </c>
      <c r="B78" s="161" t="s">
        <v>109</v>
      </c>
      <c r="C78" s="55" t="s">
        <v>192</v>
      </c>
      <c r="D78" s="59" t="s">
        <v>106</v>
      </c>
      <c r="E78" s="59">
        <v>310</v>
      </c>
      <c r="F78" s="160">
        <v>11.7</v>
      </c>
      <c r="G78" s="160">
        <v>11.7</v>
      </c>
      <c r="H78" s="160">
        <v>11.7</v>
      </c>
    </row>
    <row r="79" spans="1:8" s="118" customFormat="1" ht="93.75">
      <c r="A79" s="29" t="s">
        <v>129</v>
      </c>
      <c r="B79" s="161" t="s">
        <v>109</v>
      </c>
      <c r="C79" s="55" t="s">
        <v>192</v>
      </c>
      <c r="D79" s="59" t="s">
        <v>104</v>
      </c>
      <c r="E79" s="59"/>
      <c r="F79" s="160">
        <f>F80</f>
        <v>525</v>
      </c>
      <c r="G79" s="160">
        <f>G80</f>
        <v>525</v>
      </c>
      <c r="H79" s="160">
        <f>H80</f>
        <v>525</v>
      </c>
    </row>
    <row r="80" spans="1:8" s="118" customFormat="1" ht="13.5">
      <c r="A80" s="60" t="s">
        <v>717</v>
      </c>
      <c r="B80" s="161" t="s">
        <v>109</v>
      </c>
      <c r="C80" s="55" t="s">
        <v>192</v>
      </c>
      <c r="D80" s="59" t="s">
        <v>104</v>
      </c>
      <c r="E80" s="59">
        <v>310</v>
      </c>
      <c r="F80" s="160">
        <v>525</v>
      </c>
      <c r="G80" s="160">
        <v>525</v>
      </c>
      <c r="H80" s="160">
        <v>525</v>
      </c>
    </row>
    <row r="81" spans="1:8" s="118" customFormat="1" ht="93.75">
      <c r="A81" s="29" t="s">
        <v>411</v>
      </c>
      <c r="B81" s="161" t="s">
        <v>109</v>
      </c>
      <c r="C81" s="55" t="s">
        <v>192</v>
      </c>
      <c r="D81" s="59" t="s">
        <v>108</v>
      </c>
      <c r="E81" s="59"/>
      <c r="F81" s="160">
        <f>F82</f>
        <v>2185.5</v>
      </c>
      <c r="G81" s="160">
        <f>G82</f>
        <v>2185.5</v>
      </c>
      <c r="H81" s="160">
        <f>H82</f>
        <v>2185.5</v>
      </c>
    </row>
    <row r="82" spans="1:8" s="118" customFormat="1" ht="26.25">
      <c r="A82" s="29" t="s">
        <v>712</v>
      </c>
      <c r="B82" s="161" t="s">
        <v>109</v>
      </c>
      <c r="C82" s="55" t="s">
        <v>192</v>
      </c>
      <c r="D82" s="59" t="s">
        <v>108</v>
      </c>
      <c r="E82" s="59">
        <v>240</v>
      </c>
      <c r="F82" s="160">
        <v>2185.5</v>
      </c>
      <c r="G82" s="160">
        <v>2185.5</v>
      </c>
      <c r="H82" s="160">
        <v>2185.5</v>
      </c>
    </row>
    <row r="83" spans="1:8" s="118" customFormat="1" ht="93.75">
      <c r="A83" s="29" t="s">
        <v>645</v>
      </c>
      <c r="B83" s="161" t="s">
        <v>109</v>
      </c>
      <c r="C83" s="55" t="s">
        <v>192</v>
      </c>
      <c r="D83" s="59" t="s">
        <v>613</v>
      </c>
      <c r="E83" s="59"/>
      <c r="F83" s="160">
        <f>F84+F85</f>
        <v>38354.8</v>
      </c>
      <c r="G83" s="160">
        <f>G84+G85</f>
        <v>38354.8</v>
      </c>
      <c r="H83" s="160">
        <f>H84+H85</f>
        <v>38354.8</v>
      </c>
    </row>
    <row r="84" spans="1:8" s="118" customFormat="1" ht="26.25">
      <c r="A84" s="60" t="s">
        <v>712</v>
      </c>
      <c r="B84" s="161" t="s">
        <v>109</v>
      </c>
      <c r="C84" s="55" t="s">
        <v>192</v>
      </c>
      <c r="D84" s="59" t="s">
        <v>613</v>
      </c>
      <c r="E84" s="59">
        <v>240</v>
      </c>
      <c r="F84" s="160">
        <f>400+4.5+2</f>
        <v>406.5</v>
      </c>
      <c r="G84" s="160">
        <f>400+4.5+2</f>
        <v>406.5</v>
      </c>
      <c r="H84" s="160">
        <f>400+4.5+2</f>
        <v>406.5</v>
      </c>
    </row>
    <row r="85" spans="1:8" s="118" customFormat="1" ht="13.5">
      <c r="A85" s="60" t="s">
        <v>717</v>
      </c>
      <c r="B85" s="161" t="s">
        <v>109</v>
      </c>
      <c r="C85" s="55" t="s">
        <v>192</v>
      </c>
      <c r="D85" s="59" t="s">
        <v>613</v>
      </c>
      <c r="E85" s="59">
        <v>310</v>
      </c>
      <c r="F85" s="160">
        <f>37418.9+105.1+424.3</f>
        <v>37948.3</v>
      </c>
      <c r="G85" s="160">
        <f>37418.9+105.1+424.3</f>
        <v>37948.3</v>
      </c>
      <c r="H85" s="160">
        <f>37418.9+105.1+424.3</f>
        <v>37948.3</v>
      </c>
    </row>
    <row r="86" spans="1:8" s="118" customFormat="1" ht="13.5">
      <c r="A86" s="29"/>
      <c r="B86" s="161" t="s">
        <v>109</v>
      </c>
      <c r="C86" s="55" t="s">
        <v>192</v>
      </c>
      <c r="D86" s="59" t="s">
        <v>612</v>
      </c>
      <c r="E86" s="59"/>
      <c r="F86" s="160">
        <f>F87+F88</f>
        <v>54691.8</v>
      </c>
      <c r="G86" s="160">
        <f>G87+G88</f>
        <v>63764.8</v>
      </c>
      <c r="H86" s="160">
        <f>H87+H88</f>
        <v>63764.8</v>
      </c>
    </row>
    <row r="87" spans="1:8" s="118" customFormat="1" ht="26.25">
      <c r="A87" s="60" t="s">
        <v>712</v>
      </c>
      <c r="B87" s="161" t="s">
        <v>109</v>
      </c>
      <c r="C87" s="55" t="s">
        <v>192</v>
      </c>
      <c r="D87" s="59" t="s">
        <v>612</v>
      </c>
      <c r="E87" s="59">
        <v>240</v>
      </c>
      <c r="F87" s="160">
        <f>680+4+120</f>
        <v>804</v>
      </c>
      <c r="G87" s="160">
        <f>680+4+120</f>
        <v>804</v>
      </c>
      <c r="H87" s="160">
        <f>680+4+120</f>
        <v>804</v>
      </c>
    </row>
    <row r="88" spans="1:8" s="118" customFormat="1" ht="13.5">
      <c r="A88" s="60" t="s">
        <v>717</v>
      </c>
      <c r="B88" s="161" t="s">
        <v>109</v>
      </c>
      <c r="C88" s="55" t="s">
        <v>192</v>
      </c>
      <c r="D88" s="59" t="s">
        <v>612</v>
      </c>
      <c r="E88" s="59">
        <v>310</v>
      </c>
      <c r="F88" s="160">
        <f>47320+496+6071.8</f>
        <v>53887.8</v>
      </c>
      <c r="G88" s="160">
        <v>62960.8</v>
      </c>
      <c r="H88" s="160">
        <v>62960.8</v>
      </c>
    </row>
    <row r="89" spans="1:8" s="224" customFormat="1" ht="80.25">
      <c r="A89" s="53" t="s">
        <v>435</v>
      </c>
      <c r="B89" s="195" t="s">
        <v>109</v>
      </c>
      <c r="C89" s="51" t="s">
        <v>192</v>
      </c>
      <c r="D89" s="72" t="s">
        <v>35</v>
      </c>
      <c r="E89" s="72"/>
      <c r="F89" s="196">
        <f>F90+F92+F94+F96+F98+F100+F102+F104+F106+F109</f>
        <v>92895.99999999999</v>
      </c>
      <c r="G89" s="196">
        <f>G90+G92+G94+G96+G98+G100+G102+G104+G106+G109</f>
        <v>96115.79999999999</v>
      </c>
      <c r="H89" s="196">
        <f>H90+H92+H94+H96+H98+H100+H102+H104+H106+H109</f>
        <v>96174.19999999998</v>
      </c>
    </row>
    <row r="90" spans="1:8" s="64" customFormat="1" ht="107.25">
      <c r="A90" s="29" t="s">
        <v>436</v>
      </c>
      <c r="B90" s="161" t="s">
        <v>109</v>
      </c>
      <c r="C90" s="55" t="s">
        <v>192</v>
      </c>
      <c r="D90" s="59" t="s">
        <v>136</v>
      </c>
      <c r="E90" s="59"/>
      <c r="F90" s="160">
        <f>F91</f>
        <v>256.2</v>
      </c>
      <c r="G90" s="160">
        <f>G91</f>
        <v>266.4</v>
      </c>
      <c r="H90" s="160">
        <f>H91</f>
        <v>277.1</v>
      </c>
    </row>
    <row r="91" spans="1:8" s="64" customFormat="1" ht="26.25">
      <c r="A91" s="29" t="s">
        <v>712</v>
      </c>
      <c r="B91" s="161" t="s">
        <v>109</v>
      </c>
      <c r="C91" s="55" t="s">
        <v>192</v>
      </c>
      <c r="D91" s="59" t="s">
        <v>136</v>
      </c>
      <c r="E91" s="59">
        <v>240</v>
      </c>
      <c r="F91" s="160">
        <v>256.2</v>
      </c>
      <c r="G91" s="160">
        <v>266.4</v>
      </c>
      <c r="H91" s="160">
        <v>277.1</v>
      </c>
    </row>
    <row r="92" spans="1:8" s="64" customFormat="1" ht="93.75">
      <c r="A92" s="29" t="s">
        <v>437</v>
      </c>
      <c r="B92" s="161" t="s">
        <v>109</v>
      </c>
      <c r="C92" s="55" t="s">
        <v>192</v>
      </c>
      <c r="D92" s="59" t="s">
        <v>137</v>
      </c>
      <c r="E92" s="59"/>
      <c r="F92" s="160">
        <f>F93</f>
        <v>1146</v>
      </c>
      <c r="G92" s="160">
        <f>G93</f>
        <v>1191.8</v>
      </c>
      <c r="H92" s="160">
        <f>H93</f>
        <v>1239.5</v>
      </c>
    </row>
    <row r="93" spans="1:8" s="64" customFormat="1" ht="26.25">
      <c r="A93" s="29" t="s">
        <v>712</v>
      </c>
      <c r="B93" s="161" t="s">
        <v>109</v>
      </c>
      <c r="C93" s="55" t="s">
        <v>192</v>
      </c>
      <c r="D93" s="59" t="s">
        <v>137</v>
      </c>
      <c r="E93" s="59">
        <v>240</v>
      </c>
      <c r="F93" s="160">
        <v>1146</v>
      </c>
      <c r="G93" s="160">
        <v>1191.8</v>
      </c>
      <c r="H93" s="160">
        <v>1239.5</v>
      </c>
    </row>
    <row r="94" spans="1:8" s="64" customFormat="1" ht="120.75">
      <c r="A94" s="29" t="s">
        <v>627</v>
      </c>
      <c r="B94" s="161" t="s">
        <v>109</v>
      </c>
      <c r="C94" s="55" t="s">
        <v>192</v>
      </c>
      <c r="D94" s="59" t="s">
        <v>569</v>
      </c>
      <c r="E94" s="59"/>
      <c r="F94" s="160">
        <f>F95</f>
        <v>18030.2</v>
      </c>
      <c r="G94" s="160">
        <f>G95</f>
        <v>18839.8</v>
      </c>
      <c r="H94" s="160">
        <f>H95</f>
        <v>18839.8</v>
      </c>
    </row>
    <row r="95" spans="1:8" s="64" customFormat="1" ht="13.5">
      <c r="A95" s="60" t="s">
        <v>717</v>
      </c>
      <c r="B95" s="161" t="s">
        <v>109</v>
      </c>
      <c r="C95" s="55" t="s">
        <v>192</v>
      </c>
      <c r="D95" s="59" t="s">
        <v>569</v>
      </c>
      <c r="E95" s="59">
        <v>310</v>
      </c>
      <c r="F95" s="160">
        <v>18030.2</v>
      </c>
      <c r="G95" s="160">
        <v>18839.8</v>
      </c>
      <c r="H95" s="160">
        <v>18839.8</v>
      </c>
    </row>
    <row r="96" spans="1:8" s="64" customFormat="1" ht="107.25">
      <c r="A96" s="29" t="s">
        <v>438</v>
      </c>
      <c r="B96" s="161" t="s">
        <v>109</v>
      </c>
      <c r="C96" s="55" t="s">
        <v>192</v>
      </c>
      <c r="D96" s="59" t="s">
        <v>246</v>
      </c>
      <c r="E96" s="59"/>
      <c r="F96" s="160">
        <f>F97</f>
        <v>13452.3</v>
      </c>
      <c r="G96" s="160">
        <f>G97</f>
        <v>13452.3</v>
      </c>
      <c r="H96" s="160">
        <f>H97</f>
        <v>13452.3</v>
      </c>
    </row>
    <row r="97" spans="1:8" s="64" customFormat="1" ht="13.5">
      <c r="A97" s="60" t="s">
        <v>717</v>
      </c>
      <c r="B97" s="161" t="s">
        <v>109</v>
      </c>
      <c r="C97" s="55" t="s">
        <v>192</v>
      </c>
      <c r="D97" s="59" t="s">
        <v>246</v>
      </c>
      <c r="E97" s="59">
        <v>310</v>
      </c>
      <c r="F97" s="160">
        <v>13452.3</v>
      </c>
      <c r="G97" s="160">
        <v>13452.3</v>
      </c>
      <c r="H97" s="160">
        <v>13452.3</v>
      </c>
    </row>
    <row r="98" spans="1:8" s="64" customFormat="1" ht="147.75">
      <c r="A98" s="29" t="s">
        <v>439</v>
      </c>
      <c r="B98" s="161" t="s">
        <v>109</v>
      </c>
      <c r="C98" s="55" t="s">
        <v>192</v>
      </c>
      <c r="D98" s="59" t="s">
        <v>252</v>
      </c>
      <c r="E98" s="59"/>
      <c r="F98" s="160">
        <f>F99</f>
        <v>1093.7</v>
      </c>
      <c r="G98" s="160">
        <f>G99</f>
        <v>1093.7</v>
      </c>
      <c r="H98" s="160">
        <f>H99</f>
        <v>1093.7</v>
      </c>
    </row>
    <row r="99" spans="1:8" s="64" customFormat="1" ht="13.5">
      <c r="A99" s="60" t="s">
        <v>717</v>
      </c>
      <c r="B99" s="161" t="s">
        <v>109</v>
      </c>
      <c r="C99" s="55" t="s">
        <v>192</v>
      </c>
      <c r="D99" s="59" t="s">
        <v>252</v>
      </c>
      <c r="E99" s="59">
        <v>310</v>
      </c>
      <c r="F99" s="160">
        <v>1093.7</v>
      </c>
      <c r="G99" s="160">
        <v>1093.7</v>
      </c>
      <c r="H99" s="160">
        <v>1093.7</v>
      </c>
    </row>
    <row r="100" spans="1:8" s="64" customFormat="1" ht="120.75">
      <c r="A100" s="29" t="s">
        <v>135</v>
      </c>
      <c r="B100" s="161" t="s">
        <v>109</v>
      </c>
      <c r="C100" s="55" t="s">
        <v>192</v>
      </c>
      <c r="D100" s="59" t="s">
        <v>249</v>
      </c>
      <c r="E100" s="59"/>
      <c r="F100" s="160">
        <f>F101</f>
        <v>100</v>
      </c>
      <c r="G100" s="160">
        <f>G101</f>
        <v>100</v>
      </c>
      <c r="H100" s="160">
        <f>H101</f>
        <v>100</v>
      </c>
    </row>
    <row r="101" spans="1:8" s="64" customFormat="1" ht="26.25">
      <c r="A101" s="60" t="s">
        <v>712</v>
      </c>
      <c r="B101" s="161" t="s">
        <v>109</v>
      </c>
      <c r="C101" s="55" t="s">
        <v>192</v>
      </c>
      <c r="D101" s="59" t="s">
        <v>249</v>
      </c>
      <c r="E101" s="59">
        <v>240</v>
      </c>
      <c r="F101" s="160">
        <v>100</v>
      </c>
      <c r="G101" s="160">
        <v>100</v>
      </c>
      <c r="H101" s="160">
        <v>100</v>
      </c>
    </row>
    <row r="102" spans="1:8" s="64" customFormat="1" ht="134.25">
      <c r="A102" s="29" t="s">
        <v>440</v>
      </c>
      <c r="B102" s="161" t="s">
        <v>109</v>
      </c>
      <c r="C102" s="55" t="s">
        <v>192</v>
      </c>
      <c r="D102" s="59" t="s">
        <v>250</v>
      </c>
      <c r="E102" s="59"/>
      <c r="F102" s="160">
        <f>F103</f>
        <v>292</v>
      </c>
      <c r="G102" s="160">
        <f>G103</f>
        <v>292</v>
      </c>
      <c r="H102" s="160">
        <f>H103</f>
        <v>292</v>
      </c>
    </row>
    <row r="103" spans="1:8" s="64" customFormat="1" ht="26.25">
      <c r="A103" s="29" t="s">
        <v>713</v>
      </c>
      <c r="B103" s="161" t="s">
        <v>109</v>
      </c>
      <c r="C103" s="55" t="s">
        <v>192</v>
      </c>
      <c r="D103" s="59" t="s">
        <v>250</v>
      </c>
      <c r="E103" s="59">
        <v>320</v>
      </c>
      <c r="F103" s="160">
        <v>292</v>
      </c>
      <c r="G103" s="160">
        <v>292</v>
      </c>
      <c r="H103" s="160">
        <v>292</v>
      </c>
    </row>
    <row r="104" spans="1:8" s="64" customFormat="1" ht="255">
      <c r="A104" s="29" t="s">
        <v>441</v>
      </c>
      <c r="B104" s="161" t="s">
        <v>109</v>
      </c>
      <c r="C104" s="55" t="s">
        <v>192</v>
      </c>
      <c r="D104" s="59" t="s">
        <v>251</v>
      </c>
      <c r="E104" s="59"/>
      <c r="F104" s="160">
        <f>F105</f>
        <v>582</v>
      </c>
      <c r="G104" s="160">
        <f>G105</f>
        <v>582</v>
      </c>
      <c r="H104" s="160">
        <f>H105</f>
        <v>582</v>
      </c>
    </row>
    <row r="105" spans="1:8" s="64" customFormat="1" ht="26.25">
      <c r="A105" s="29" t="s">
        <v>713</v>
      </c>
      <c r="B105" s="161" t="s">
        <v>109</v>
      </c>
      <c r="C105" s="55" t="s">
        <v>192</v>
      </c>
      <c r="D105" s="59" t="s">
        <v>251</v>
      </c>
      <c r="E105" s="59">
        <v>320</v>
      </c>
      <c r="F105" s="160">
        <v>582</v>
      </c>
      <c r="G105" s="160">
        <v>582</v>
      </c>
      <c r="H105" s="160">
        <v>582</v>
      </c>
    </row>
    <row r="106" spans="1:8" s="64" customFormat="1" ht="134.25">
      <c r="A106" s="29" t="s">
        <v>646</v>
      </c>
      <c r="B106" s="161" t="s">
        <v>109</v>
      </c>
      <c r="C106" s="55" t="s">
        <v>192</v>
      </c>
      <c r="D106" s="59" t="s">
        <v>616</v>
      </c>
      <c r="E106" s="59"/>
      <c r="F106" s="160">
        <f>F108+F107</f>
        <v>38956.7</v>
      </c>
      <c r="G106" s="160">
        <f>G108+G107</f>
        <v>41310.9</v>
      </c>
      <c r="H106" s="160">
        <f>H108+H107</f>
        <v>41310.9</v>
      </c>
    </row>
    <row r="107" spans="1:8" s="64" customFormat="1" ht="26.25">
      <c r="A107" s="60" t="s">
        <v>712</v>
      </c>
      <c r="B107" s="161" t="s">
        <v>109</v>
      </c>
      <c r="C107" s="55" t="s">
        <v>192</v>
      </c>
      <c r="D107" s="59" t="s">
        <v>616</v>
      </c>
      <c r="E107" s="59">
        <v>240</v>
      </c>
      <c r="F107" s="160">
        <v>25</v>
      </c>
      <c r="G107" s="160">
        <v>25</v>
      </c>
      <c r="H107" s="160">
        <v>25</v>
      </c>
    </row>
    <row r="108" spans="1:8" s="64" customFormat="1" ht="13.5">
      <c r="A108" s="60" t="s">
        <v>717</v>
      </c>
      <c r="B108" s="161" t="s">
        <v>109</v>
      </c>
      <c r="C108" s="55" t="s">
        <v>192</v>
      </c>
      <c r="D108" s="59" t="s">
        <v>616</v>
      </c>
      <c r="E108" s="59">
        <v>310</v>
      </c>
      <c r="F108" s="160">
        <v>38931.7</v>
      </c>
      <c r="G108" s="160">
        <v>41285.9</v>
      </c>
      <c r="H108" s="160">
        <v>41285.9</v>
      </c>
    </row>
    <row r="109" spans="1:8" s="64" customFormat="1" ht="103.5" customHeight="1">
      <c r="A109" s="60" t="s">
        <v>670</v>
      </c>
      <c r="B109" s="161" t="s">
        <v>109</v>
      </c>
      <c r="C109" s="55" t="s">
        <v>192</v>
      </c>
      <c r="D109" s="59" t="s">
        <v>621</v>
      </c>
      <c r="E109" s="59"/>
      <c r="F109" s="160">
        <f>F110+F111</f>
        <v>18986.899999999998</v>
      </c>
      <c r="G109" s="160">
        <f>G110+G111</f>
        <v>18986.899999999998</v>
      </c>
      <c r="H109" s="160">
        <f>H110+H111</f>
        <v>18986.899999999998</v>
      </c>
    </row>
    <row r="110" spans="1:8" s="64" customFormat="1" ht="26.25">
      <c r="A110" s="60" t="s">
        <v>712</v>
      </c>
      <c r="B110" s="161" t="s">
        <v>109</v>
      </c>
      <c r="C110" s="55" t="s">
        <v>192</v>
      </c>
      <c r="D110" s="59" t="s">
        <v>621</v>
      </c>
      <c r="E110" s="59">
        <v>240</v>
      </c>
      <c r="F110" s="160">
        <v>21.3</v>
      </c>
      <c r="G110" s="160">
        <v>21.3</v>
      </c>
      <c r="H110" s="160">
        <v>21.3</v>
      </c>
    </row>
    <row r="111" spans="1:8" s="64" customFormat="1" ht="13.5">
      <c r="A111" s="60" t="s">
        <v>717</v>
      </c>
      <c r="B111" s="161" t="s">
        <v>109</v>
      </c>
      <c r="C111" s="55" t="s">
        <v>192</v>
      </c>
      <c r="D111" s="59" t="s">
        <v>621</v>
      </c>
      <c r="E111" s="59">
        <v>310</v>
      </c>
      <c r="F111" s="160">
        <v>18965.6</v>
      </c>
      <c r="G111" s="160">
        <v>18965.6</v>
      </c>
      <c r="H111" s="160">
        <v>18965.6</v>
      </c>
    </row>
    <row r="112" spans="1:8" s="118" customFormat="1" ht="80.25">
      <c r="A112" s="53" t="s">
        <v>442</v>
      </c>
      <c r="B112" s="195" t="s">
        <v>109</v>
      </c>
      <c r="C112" s="51" t="s">
        <v>192</v>
      </c>
      <c r="D112" s="72" t="s">
        <v>37</v>
      </c>
      <c r="E112" s="72"/>
      <c r="F112" s="196">
        <f>F113+F115+F118+F121</f>
        <v>4090</v>
      </c>
      <c r="G112" s="196">
        <f>G113+G115+G118+G121</f>
        <v>4253.599999999999</v>
      </c>
      <c r="H112" s="196">
        <f>H113+H115+H118+H121</f>
        <v>4423.799999999999</v>
      </c>
    </row>
    <row r="113" spans="1:8" s="64" customFormat="1" ht="80.25">
      <c r="A113" s="29" t="s">
        <v>443</v>
      </c>
      <c r="B113" s="161" t="s">
        <v>109</v>
      </c>
      <c r="C113" s="55" t="s">
        <v>192</v>
      </c>
      <c r="D113" s="59" t="s">
        <v>138</v>
      </c>
      <c r="E113" s="59"/>
      <c r="F113" s="160">
        <f>F114</f>
        <v>1762</v>
      </c>
      <c r="G113" s="160">
        <f>G114</f>
        <v>1832.5</v>
      </c>
      <c r="H113" s="160">
        <f>H114</f>
        <v>1905.8</v>
      </c>
    </row>
    <row r="114" spans="1:8" s="118" customFormat="1" ht="26.25">
      <c r="A114" s="29" t="s">
        <v>712</v>
      </c>
      <c r="B114" s="161" t="s">
        <v>109</v>
      </c>
      <c r="C114" s="55" t="s">
        <v>192</v>
      </c>
      <c r="D114" s="59" t="s">
        <v>138</v>
      </c>
      <c r="E114" s="59">
        <v>240</v>
      </c>
      <c r="F114" s="160">
        <v>1762</v>
      </c>
      <c r="G114" s="160">
        <v>1832.5</v>
      </c>
      <c r="H114" s="160">
        <v>1905.8</v>
      </c>
    </row>
    <row r="115" spans="1:8" s="64" customFormat="1" ht="80.25">
      <c r="A115" s="29" t="s">
        <v>444</v>
      </c>
      <c r="B115" s="161" t="s">
        <v>109</v>
      </c>
      <c r="C115" s="55" t="s">
        <v>192</v>
      </c>
      <c r="D115" s="59" t="s">
        <v>139</v>
      </c>
      <c r="E115" s="59"/>
      <c r="F115" s="160">
        <f>F116+F117</f>
        <v>818</v>
      </c>
      <c r="G115" s="160">
        <f>G116+G117</f>
        <v>850.7</v>
      </c>
      <c r="H115" s="160">
        <f>H116+H117</f>
        <v>884.7</v>
      </c>
    </row>
    <row r="116" spans="1:8" s="64" customFormat="1" ht="26.25">
      <c r="A116" s="29" t="s">
        <v>712</v>
      </c>
      <c r="B116" s="161" t="s">
        <v>109</v>
      </c>
      <c r="C116" s="55" t="s">
        <v>192</v>
      </c>
      <c r="D116" s="59" t="s">
        <v>139</v>
      </c>
      <c r="E116" s="59">
        <v>240</v>
      </c>
      <c r="F116" s="160">
        <v>637.5</v>
      </c>
      <c r="G116" s="160">
        <v>663</v>
      </c>
      <c r="H116" s="160">
        <v>689.5</v>
      </c>
    </row>
    <row r="117" spans="1:8" s="64" customFormat="1" ht="39.75">
      <c r="A117" s="58" t="s">
        <v>132</v>
      </c>
      <c r="B117" s="161" t="s">
        <v>109</v>
      </c>
      <c r="C117" s="55" t="s">
        <v>192</v>
      </c>
      <c r="D117" s="59" t="s">
        <v>139</v>
      </c>
      <c r="E117" s="59" t="s">
        <v>89</v>
      </c>
      <c r="F117" s="160">
        <v>180.5</v>
      </c>
      <c r="G117" s="160">
        <v>187.7</v>
      </c>
      <c r="H117" s="160">
        <v>195.2</v>
      </c>
    </row>
    <row r="118" spans="1:8" s="64" customFormat="1" ht="93.75">
      <c r="A118" s="29" t="s">
        <v>445</v>
      </c>
      <c r="B118" s="161" t="s">
        <v>109</v>
      </c>
      <c r="C118" s="55" t="s">
        <v>192</v>
      </c>
      <c r="D118" s="59" t="s">
        <v>140</v>
      </c>
      <c r="E118" s="59"/>
      <c r="F118" s="160">
        <f>F119+F120</f>
        <v>1450</v>
      </c>
      <c r="G118" s="160">
        <f>G119+G120</f>
        <v>1508</v>
      </c>
      <c r="H118" s="160">
        <f>H119+H120</f>
        <v>1568.4</v>
      </c>
    </row>
    <row r="119" spans="1:8" s="64" customFormat="1" ht="26.25">
      <c r="A119" s="29" t="s">
        <v>712</v>
      </c>
      <c r="B119" s="161" t="s">
        <v>109</v>
      </c>
      <c r="C119" s="55" t="s">
        <v>192</v>
      </c>
      <c r="D119" s="59" t="s">
        <v>140</v>
      </c>
      <c r="E119" s="59">
        <v>240</v>
      </c>
      <c r="F119" s="160">
        <v>100</v>
      </c>
      <c r="G119" s="160">
        <v>104</v>
      </c>
      <c r="H119" s="160">
        <v>108.2</v>
      </c>
    </row>
    <row r="120" spans="1:8" s="64" customFormat="1" ht="26.25">
      <c r="A120" s="29" t="s">
        <v>713</v>
      </c>
      <c r="B120" s="161" t="s">
        <v>109</v>
      </c>
      <c r="C120" s="55" t="s">
        <v>192</v>
      </c>
      <c r="D120" s="59" t="s">
        <v>140</v>
      </c>
      <c r="E120" s="59">
        <v>320</v>
      </c>
      <c r="F120" s="160">
        <v>1350</v>
      </c>
      <c r="G120" s="160">
        <v>1404</v>
      </c>
      <c r="H120" s="160">
        <v>1460.2</v>
      </c>
    </row>
    <row r="121" spans="1:8" s="64" customFormat="1" ht="93.75">
      <c r="A121" s="29" t="s">
        <v>419</v>
      </c>
      <c r="B121" s="161" t="s">
        <v>109</v>
      </c>
      <c r="C121" s="55" t="s">
        <v>192</v>
      </c>
      <c r="D121" s="59" t="s">
        <v>141</v>
      </c>
      <c r="E121" s="59"/>
      <c r="F121" s="160">
        <f>F122</f>
        <v>60</v>
      </c>
      <c r="G121" s="160">
        <f>G122</f>
        <v>62.4</v>
      </c>
      <c r="H121" s="160">
        <f>H122</f>
        <v>64.9</v>
      </c>
    </row>
    <row r="122" spans="1:8" s="64" customFormat="1" ht="26.25">
      <c r="A122" s="29" t="s">
        <v>712</v>
      </c>
      <c r="B122" s="161" t="s">
        <v>109</v>
      </c>
      <c r="C122" s="55" t="s">
        <v>192</v>
      </c>
      <c r="D122" s="59" t="s">
        <v>141</v>
      </c>
      <c r="E122" s="59">
        <v>240</v>
      </c>
      <c r="F122" s="160">
        <v>60</v>
      </c>
      <c r="G122" s="160">
        <v>62.4</v>
      </c>
      <c r="H122" s="160">
        <v>64.9</v>
      </c>
    </row>
    <row r="123" spans="1:8" s="118" customFormat="1" ht="80.25">
      <c r="A123" s="53" t="s">
        <v>446</v>
      </c>
      <c r="B123" s="195" t="s">
        <v>109</v>
      </c>
      <c r="C123" s="51" t="s">
        <v>192</v>
      </c>
      <c r="D123" s="72" t="s">
        <v>38</v>
      </c>
      <c r="E123" s="72"/>
      <c r="F123" s="196">
        <f aca="true" t="shared" si="7" ref="F123:H124">F124</f>
        <v>25</v>
      </c>
      <c r="G123" s="196">
        <f t="shared" si="7"/>
        <v>26</v>
      </c>
      <c r="H123" s="196">
        <f t="shared" si="7"/>
        <v>27</v>
      </c>
    </row>
    <row r="124" spans="1:8" s="64" customFormat="1" ht="93.75">
      <c r="A124" s="29" t="s">
        <v>447</v>
      </c>
      <c r="B124" s="161" t="s">
        <v>109</v>
      </c>
      <c r="C124" s="55" t="s">
        <v>192</v>
      </c>
      <c r="D124" s="59" t="s">
        <v>283</v>
      </c>
      <c r="E124" s="59"/>
      <c r="F124" s="160">
        <f t="shared" si="7"/>
        <v>25</v>
      </c>
      <c r="G124" s="160">
        <f t="shared" si="7"/>
        <v>26</v>
      </c>
      <c r="H124" s="160">
        <f t="shared" si="7"/>
        <v>27</v>
      </c>
    </row>
    <row r="125" spans="1:8" s="64" customFormat="1" ht="26.25">
      <c r="A125" s="29" t="s">
        <v>712</v>
      </c>
      <c r="B125" s="161" t="s">
        <v>109</v>
      </c>
      <c r="C125" s="55" t="s">
        <v>192</v>
      </c>
      <c r="D125" s="59" t="s">
        <v>283</v>
      </c>
      <c r="E125" s="59">
        <v>240</v>
      </c>
      <c r="F125" s="160">
        <v>25</v>
      </c>
      <c r="G125" s="160">
        <v>26</v>
      </c>
      <c r="H125" s="160">
        <v>27</v>
      </c>
    </row>
    <row r="126" spans="1:8" s="222" customFormat="1" ht="13.5">
      <c r="A126" s="103" t="s">
        <v>174</v>
      </c>
      <c r="B126" s="193" t="s">
        <v>109</v>
      </c>
      <c r="C126" s="104" t="s">
        <v>175</v>
      </c>
      <c r="D126" s="220"/>
      <c r="E126" s="220"/>
      <c r="F126" s="194">
        <f>F127</f>
        <v>57235.600000000006</v>
      </c>
      <c r="G126" s="194">
        <f>G127</f>
        <v>57270.399999999994</v>
      </c>
      <c r="H126" s="194">
        <f>H127</f>
        <v>56694.7</v>
      </c>
    </row>
    <row r="127" spans="1:8" s="216" customFormat="1" ht="53.25">
      <c r="A127" s="52" t="s">
        <v>0</v>
      </c>
      <c r="B127" s="195" t="s">
        <v>109</v>
      </c>
      <c r="C127" s="51" t="s">
        <v>175</v>
      </c>
      <c r="D127" s="72" t="s">
        <v>10</v>
      </c>
      <c r="E127" s="72"/>
      <c r="F127" s="196">
        <f>F128+F131</f>
        <v>57235.600000000006</v>
      </c>
      <c r="G127" s="196">
        <f>G128+G131</f>
        <v>57270.399999999994</v>
      </c>
      <c r="H127" s="196">
        <f>H128+H131</f>
        <v>56694.7</v>
      </c>
    </row>
    <row r="128" spans="1:8" s="216" customFormat="1" ht="80.25">
      <c r="A128" s="53" t="s">
        <v>404</v>
      </c>
      <c r="B128" s="195" t="s">
        <v>109</v>
      </c>
      <c r="C128" s="51" t="s">
        <v>175</v>
      </c>
      <c r="D128" s="72" t="s">
        <v>33</v>
      </c>
      <c r="E128" s="72"/>
      <c r="F128" s="196">
        <f aca="true" t="shared" si="8" ref="F128:H129">F129</f>
        <v>13514.2</v>
      </c>
      <c r="G128" s="196">
        <f t="shared" si="8"/>
        <v>13514.2</v>
      </c>
      <c r="H128" s="196">
        <f t="shared" si="8"/>
        <v>13514.2</v>
      </c>
    </row>
    <row r="129" spans="1:8" s="118" customFormat="1" ht="80.25">
      <c r="A129" s="29" t="s">
        <v>410</v>
      </c>
      <c r="B129" s="161" t="s">
        <v>109</v>
      </c>
      <c r="C129" s="55" t="s">
        <v>175</v>
      </c>
      <c r="D129" s="59" t="s">
        <v>107</v>
      </c>
      <c r="E129" s="59"/>
      <c r="F129" s="160">
        <f t="shared" si="8"/>
        <v>13514.2</v>
      </c>
      <c r="G129" s="160">
        <f t="shared" si="8"/>
        <v>13514.2</v>
      </c>
      <c r="H129" s="160">
        <f t="shared" si="8"/>
        <v>13514.2</v>
      </c>
    </row>
    <row r="130" spans="1:8" s="118" customFormat="1" ht="13.5">
      <c r="A130" s="60" t="s">
        <v>717</v>
      </c>
      <c r="B130" s="161" t="s">
        <v>109</v>
      </c>
      <c r="C130" s="55" t="s">
        <v>175</v>
      </c>
      <c r="D130" s="59" t="s">
        <v>107</v>
      </c>
      <c r="E130" s="59">
        <v>310</v>
      </c>
      <c r="F130" s="160">
        <v>13514.2</v>
      </c>
      <c r="G130" s="160">
        <v>13514.2</v>
      </c>
      <c r="H130" s="160">
        <v>13514.2</v>
      </c>
    </row>
    <row r="131" spans="1:8" s="216" customFormat="1" ht="80.25">
      <c r="A131" s="53" t="s">
        <v>435</v>
      </c>
      <c r="B131" s="195" t="s">
        <v>109</v>
      </c>
      <c r="C131" s="51" t="s">
        <v>175</v>
      </c>
      <c r="D131" s="72" t="s">
        <v>35</v>
      </c>
      <c r="E131" s="72"/>
      <c r="F131" s="196">
        <f>F132+F134+F136</f>
        <v>43721.4</v>
      </c>
      <c r="G131" s="196">
        <f>G132+G134+G136</f>
        <v>43756.2</v>
      </c>
      <c r="H131" s="196">
        <f>H132+H134+H136</f>
        <v>43180.5</v>
      </c>
    </row>
    <row r="132" spans="1:8" s="216" customFormat="1" ht="93.75">
      <c r="A132" s="29" t="s">
        <v>582</v>
      </c>
      <c r="B132" s="161" t="s">
        <v>109</v>
      </c>
      <c r="C132" s="55" t="s">
        <v>175</v>
      </c>
      <c r="D132" s="59" t="s">
        <v>581</v>
      </c>
      <c r="E132" s="59"/>
      <c r="F132" s="160">
        <f>F133</f>
        <v>1541.6</v>
      </c>
      <c r="G132" s="160">
        <f>G133</f>
        <v>1576.4</v>
      </c>
      <c r="H132" s="160">
        <f>H133</f>
        <v>1000.7</v>
      </c>
    </row>
    <row r="133" spans="1:8" s="216" customFormat="1" ht="13.5">
      <c r="A133" s="60" t="s">
        <v>717</v>
      </c>
      <c r="B133" s="161" t="s">
        <v>109</v>
      </c>
      <c r="C133" s="55" t="s">
        <v>175</v>
      </c>
      <c r="D133" s="59" t="s">
        <v>581</v>
      </c>
      <c r="E133" s="59">
        <v>310</v>
      </c>
      <c r="F133" s="160">
        <v>1541.6</v>
      </c>
      <c r="G133" s="160">
        <v>1576.4</v>
      </c>
      <c r="H133" s="160">
        <v>1000.7</v>
      </c>
    </row>
    <row r="134" spans="1:8" s="64" customFormat="1" ht="93.75">
      <c r="A134" s="29" t="s">
        <v>449</v>
      </c>
      <c r="B134" s="161" t="s">
        <v>109</v>
      </c>
      <c r="C134" s="55" t="s">
        <v>175</v>
      </c>
      <c r="D134" s="59" t="s">
        <v>247</v>
      </c>
      <c r="E134" s="59"/>
      <c r="F134" s="160">
        <f>F135</f>
        <v>11644.7</v>
      </c>
      <c r="G134" s="160">
        <f>G135</f>
        <v>11644.7</v>
      </c>
      <c r="H134" s="160">
        <f>H135</f>
        <v>11644.7</v>
      </c>
    </row>
    <row r="135" spans="1:8" s="64" customFormat="1" ht="13.5">
      <c r="A135" s="60" t="s">
        <v>717</v>
      </c>
      <c r="B135" s="161" t="s">
        <v>109</v>
      </c>
      <c r="C135" s="55" t="s">
        <v>175</v>
      </c>
      <c r="D135" s="59" t="s">
        <v>247</v>
      </c>
      <c r="E135" s="59">
        <v>310</v>
      </c>
      <c r="F135" s="160">
        <v>11644.7</v>
      </c>
      <c r="G135" s="160">
        <v>11644.7</v>
      </c>
      <c r="H135" s="160">
        <v>11644.7</v>
      </c>
    </row>
    <row r="136" spans="1:8" s="64" customFormat="1" ht="93.75">
      <c r="A136" s="29" t="s">
        <v>383</v>
      </c>
      <c r="B136" s="161" t="s">
        <v>109</v>
      </c>
      <c r="C136" s="55" t="s">
        <v>175</v>
      </c>
      <c r="D136" s="59" t="s">
        <v>248</v>
      </c>
      <c r="E136" s="59"/>
      <c r="F136" s="160">
        <f>F137</f>
        <v>30535.1</v>
      </c>
      <c r="G136" s="160">
        <f>G137</f>
        <v>30535.1</v>
      </c>
      <c r="H136" s="160">
        <f>H137</f>
        <v>30535.1</v>
      </c>
    </row>
    <row r="137" spans="1:8" s="64" customFormat="1" ht="13.5">
      <c r="A137" s="60" t="s">
        <v>717</v>
      </c>
      <c r="B137" s="161" t="s">
        <v>109</v>
      </c>
      <c r="C137" s="55" t="s">
        <v>175</v>
      </c>
      <c r="D137" s="59" t="s">
        <v>248</v>
      </c>
      <c r="E137" s="59">
        <v>310</v>
      </c>
      <c r="F137" s="160">
        <v>30535.1</v>
      </c>
      <c r="G137" s="160">
        <v>30535.1</v>
      </c>
      <c r="H137" s="160">
        <v>30535.1</v>
      </c>
    </row>
    <row r="138" spans="1:8" s="222" customFormat="1" ht="13.5">
      <c r="A138" s="103" t="s">
        <v>165</v>
      </c>
      <c r="B138" s="193" t="s">
        <v>109</v>
      </c>
      <c r="C138" s="104" t="s">
        <v>164</v>
      </c>
      <c r="D138" s="220"/>
      <c r="E138" s="220"/>
      <c r="F138" s="194">
        <f>F139</f>
        <v>22585.4</v>
      </c>
      <c r="G138" s="194">
        <f aca="true" t="shared" si="9" ref="G138:H140">G139</f>
        <v>24968.699999999997</v>
      </c>
      <c r="H138" s="194">
        <f t="shared" si="9"/>
        <v>24968.699999999997</v>
      </c>
    </row>
    <row r="139" spans="1:8" s="216" customFormat="1" ht="53.25">
      <c r="A139" s="52" t="s">
        <v>0</v>
      </c>
      <c r="B139" s="195" t="s">
        <v>109</v>
      </c>
      <c r="C139" s="51" t="s">
        <v>164</v>
      </c>
      <c r="D139" s="72" t="s">
        <v>10</v>
      </c>
      <c r="E139" s="72"/>
      <c r="F139" s="196">
        <f>F140</f>
        <v>22585.4</v>
      </c>
      <c r="G139" s="196">
        <f t="shared" si="9"/>
        <v>24968.699999999997</v>
      </c>
      <c r="H139" s="196">
        <f t="shared" si="9"/>
        <v>24968.699999999997</v>
      </c>
    </row>
    <row r="140" spans="1:8" s="118" customFormat="1" ht="93.75">
      <c r="A140" s="53" t="s">
        <v>417</v>
      </c>
      <c r="B140" s="195" t="s">
        <v>109</v>
      </c>
      <c r="C140" s="51" t="s">
        <v>164</v>
      </c>
      <c r="D140" s="72" t="s">
        <v>36</v>
      </c>
      <c r="E140" s="72"/>
      <c r="F140" s="196">
        <f>F141</f>
        <v>22585.4</v>
      </c>
      <c r="G140" s="196">
        <f t="shared" si="9"/>
        <v>24968.699999999997</v>
      </c>
      <c r="H140" s="196">
        <f t="shared" si="9"/>
        <v>24968.699999999997</v>
      </c>
    </row>
    <row r="141" spans="1:8" s="64" customFormat="1" ht="107.25">
      <c r="A141" s="29" t="s">
        <v>418</v>
      </c>
      <c r="B141" s="161" t="s">
        <v>109</v>
      </c>
      <c r="C141" s="55" t="s">
        <v>164</v>
      </c>
      <c r="D141" s="59" t="s">
        <v>253</v>
      </c>
      <c r="E141" s="59"/>
      <c r="F141" s="160">
        <f>F142+F143</f>
        <v>22585.4</v>
      </c>
      <c r="G141" s="160">
        <f>G142+G143</f>
        <v>24968.699999999997</v>
      </c>
      <c r="H141" s="160">
        <f>H142+H143</f>
        <v>24968.699999999997</v>
      </c>
    </row>
    <row r="142" spans="1:8" s="64" customFormat="1" ht="26.25">
      <c r="A142" s="65" t="s">
        <v>711</v>
      </c>
      <c r="B142" s="161" t="s">
        <v>109</v>
      </c>
      <c r="C142" s="55" t="s">
        <v>164</v>
      </c>
      <c r="D142" s="59" t="s">
        <v>253</v>
      </c>
      <c r="E142" s="59">
        <v>120</v>
      </c>
      <c r="F142" s="160">
        <v>16515.3</v>
      </c>
      <c r="G142" s="160">
        <v>18898.6</v>
      </c>
      <c r="H142" s="160">
        <v>18898.6</v>
      </c>
    </row>
    <row r="143" spans="1:8" s="64" customFormat="1" ht="26.25">
      <c r="A143" s="29" t="s">
        <v>712</v>
      </c>
      <c r="B143" s="161" t="s">
        <v>109</v>
      </c>
      <c r="C143" s="55" t="s">
        <v>164</v>
      </c>
      <c r="D143" s="59" t="s">
        <v>253</v>
      </c>
      <c r="E143" s="59">
        <v>240</v>
      </c>
      <c r="F143" s="160">
        <v>6070.1</v>
      </c>
      <c r="G143" s="160">
        <v>6070.1</v>
      </c>
      <c r="H143" s="160">
        <v>6070.1</v>
      </c>
    </row>
    <row r="144" spans="1:8" s="222" customFormat="1" ht="27.75">
      <c r="A144" s="103" t="s">
        <v>537</v>
      </c>
      <c r="B144" s="193" t="s">
        <v>5</v>
      </c>
      <c r="C144" s="104"/>
      <c r="D144" s="220"/>
      <c r="E144" s="220"/>
      <c r="F144" s="194">
        <f>F145++F220+F236+F275+F309+F317+F354+F281+F344</f>
        <v>141453.19999999998</v>
      </c>
      <c r="G144" s="194">
        <f>G145++G220+G236+G275+G309+G317+G354+G281+G344</f>
        <v>134482.6</v>
      </c>
      <c r="H144" s="194">
        <f>H145++H220+H236+H275+H309+H317+H354+H281+H344</f>
        <v>129118.09999999999</v>
      </c>
    </row>
    <row r="145" spans="1:8" s="225" customFormat="1" ht="13.5">
      <c r="A145" s="103" t="s">
        <v>264</v>
      </c>
      <c r="B145" s="193" t="s">
        <v>5</v>
      </c>
      <c r="C145" s="104" t="s">
        <v>263</v>
      </c>
      <c r="D145" s="220"/>
      <c r="E145" s="220"/>
      <c r="F145" s="194">
        <f>F146+F184</f>
        <v>75871.29999999999</v>
      </c>
      <c r="G145" s="194">
        <f>G146+G184</f>
        <v>82360.90000000001</v>
      </c>
      <c r="H145" s="194">
        <f>H146+H184</f>
        <v>89326.19999999998</v>
      </c>
    </row>
    <row r="146" spans="1:8" s="225" customFormat="1" ht="42">
      <c r="A146" s="103" t="s">
        <v>195</v>
      </c>
      <c r="B146" s="193" t="s">
        <v>5</v>
      </c>
      <c r="C146" s="104" t="s">
        <v>143</v>
      </c>
      <c r="D146" s="220"/>
      <c r="E146" s="220"/>
      <c r="F146" s="194">
        <f>F147+F152+F157+F165</f>
        <v>67566.9</v>
      </c>
      <c r="G146" s="194">
        <f>G147+G152+G157+G165</f>
        <v>73919.3</v>
      </c>
      <c r="H146" s="194">
        <f>H147+H152+H157+H165</f>
        <v>80741.89999999998</v>
      </c>
    </row>
    <row r="147" spans="1:8" s="226" customFormat="1" ht="53.25">
      <c r="A147" s="52" t="s">
        <v>189</v>
      </c>
      <c r="B147" s="195" t="s">
        <v>5</v>
      </c>
      <c r="C147" s="51" t="s">
        <v>143</v>
      </c>
      <c r="D147" s="72" t="s">
        <v>190</v>
      </c>
      <c r="E147" s="72"/>
      <c r="F147" s="196">
        <f aca="true" t="shared" si="10" ref="F147:H148">F148</f>
        <v>719.8</v>
      </c>
      <c r="G147" s="196">
        <f t="shared" si="10"/>
        <v>719.8</v>
      </c>
      <c r="H147" s="196">
        <f t="shared" si="10"/>
        <v>719.8</v>
      </c>
    </row>
    <row r="148" spans="1:8" s="64" customFormat="1" ht="107.25">
      <c r="A148" s="53" t="s">
        <v>434</v>
      </c>
      <c r="B148" s="195" t="s">
        <v>5</v>
      </c>
      <c r="C148" s="51" t="s">
        <v>143</v>
      </c>
      <c r="D148" s="72" t="s">
        <v>191</v>
      </c>
      <c r="E148" s="72"/>
      <c r="F148" s="196">
        <f t="shared" si="10"/>
        <v>719.8</v>
      </c>
      <c r="G148" s="196">
        <f t="shared" si="10"/>
        <v>719.8</v>
      </c>
      <c r="H148" s="196">
        <f t="shared" si="10"/>
        <v>719.8</v>
      </c>
    </row>
    <row r="149" spans="1:8" s="118" customFormat="1" ht="134.25">
      <c r="A149" s="57" t="s">
        <v>450</v>
      </c>
      <c r="B149" s="161" t="s">
        <v>5</v>
      </c>
      <c r="C149" s="55" t="s">
        <v>143</v>
      </c>
      <c r="D149" s="59" t="s">
        <v>194</v>
      </c>
      <c r="E149" s="59"/>
      <c r="F149" s="160">
        <f>F150+F151</f>
        <v>719.8</v>
      </c>
      <c r="G149" s="160">
        <f>G150+G151</f>
        <v>719.8</v>
      </c>
      <c r="H149" s="160">
        <f>H150+H151</f>
        <v>719.8</v>
      </c>
    </row>
    <row r="150" spans="1:8" s="118" customFormat="1" ht="26.25">
      <c r="A150" s="56" t="s">
        <v>711</v>
      </c>
      <c r="B150" s="161" t="s">
        <v>5</v>
      </c>
      <c r="C150" s="55" t="s">
        <v>143</v>
      </c>
      <c r="D150" s="59" t="s">
        <v>194</v>
      </c>
      <c r="E150" s="59">
        <v>120</v>
      </c>
      <c r="F150" s="160">
        <v>599.8</v>
      </c>
      <c r="G150" s="160">
        <v>599.8</v>
      </c>
      <c r="H150" s="160">
        <v>599.8</v>
      </c>
    </row>
    <row r="151" spans="1:8" s="118" customFormat="1" ht="26.25">
      <c r="A151" s="56" t="s">
        <v>712</v>
      </c>
      <c r="B151" s="161" t="s">
        <v>5</v>
      </c>
      <c r="C151" s="55" t="s">
        <v>143</v>
      </c>
      <c r="D151" s="59" t="s">
        <v>194</v>
      </c>
      <c r="E151" s="59">
        <v>240</v>
      </c>
      <c r="F151" s="160">
        <v>120</v>
      </c>
      <c r="G151" s="160">
        <v>120</v>
      </c>
      <c r="H151" s="160">
        <v>120</v>
      </c>
    </row>
    <row r="152" spans="1:8" s="118" customFormat="1" ht="39.75">
      <c r="A152" s="52" t="s">
        <v>199</v>
      </c>
      <c r="B152" s="195" t="s">
        <v>5</v>
      </c>
      <c r="C152" s="73" t="s">
        <v>143</v>
      </c>
      <c r="D152" s="72" t="s">
        <v>9</v>
      </c>
      <c r="E152" s="72"/>
      <c r="F152" s="196">
        <f aca="true" t="shared" si="11" ref="F152:H153">F153</f>
        <v>1106.7</v>
      </c>
      <c r="G152" s="196">
        <f t="shared" si="11"/>
        <v>1256.7</v>
      </c>
      <c r="H152" s="196">
        <f t="shared" si="11"/>
        <v>1256.7</v>
      </c>
    </row>
    <row r="153" spans="1:8" s="118" customFormat="1" ht="80.25">
      <c r="A153" s="53" t="s">
        <v>650</v>
      </c>
      <c r="B153" s="195" t="s">
        <v>5</v>
      </c>
      <c r="C153" s="51" t="s">
        <v>143</v>
      </c>
      <c r="D153" s="72" t="s">
        <v>31</v>
      </c>
      <c r="E153" s="72"/>
      <c r="F153" s="196">
        <f t="shared" si="11"/>
        <v>1106.7</v>
      </c>
      <c r="G153" s="196">
        <f t="shared" si="11"/>
        <v>1256.7</v>
      </c>
      <c r="H153" s="196">
        <f t="shared" si="11"/>
        <v>1256.7</v>
      </c>
    </row>
    <row r="154" spans="1:8" s="118" customFormat="1" ht="107.25">
      <c r="A154" s="58" t="s">
        <v>451</v>
      </c>
      <c r="B154" s="161" t="s">
        <v>5</v>
      </c>
      <c r="C154" s="55" t="s">
        <v>143</v>
      </c>
      <c r="D154" s="59" t="s">
        <v>93</v>
      </c>
      <c r="E154" s="59"/>
      <c r="F154" s="160">
        <f>F155+F156</f>
        <v>1106.7</v>
      </c>
      <c r="G154" s="160">
        <f>G155+G156</f>
        <v>1256.7</v>
      </c>
      <c r="H154" s="160">
        <f>H155+H156</f>
        <v>1256.7</v>
      </c>
    </row>
    <row r="155" spans="1:8" s="118" customFormat="1" ht="26.25">
      <c r="A155" s="65" t="s">
        <v>711</v>
      </c>
      <c r="B155" s="161" t="s">
        <v>5</v>
      </c>
      <c r="C155" s="55" t="s">
        <v>143</v>
      </c>
      <c r="D155" s="59" t="s">
        <v>93</v>
      </c>
      <c r="E155" s="59">
        <v>120</v>
      </c>
      <c r="F155" s="160">
        <v>922.2</v>
      </c>
      <c r="G155" s="160">
        <v>1014.4</v>
      </c>
      <c r="H155" s="160">
        <v>1014.4</v>
      </c>
    </row>
    <row r="156" spans="1:8" s="118" customFormat="1" ht="26.25">
      <c r="A156" s="56" t="s">
        <v>712</v>
      </c>
      <c r="B156" s="161" t="s">
        <v>5</v>
      </c>
      <c r="C156" s="55" t="s">
        <v>143</v>
      </c>
      <c r="D156" s="59" t="s">
        <v>93</v>
      </c>
      <c r="E156" s="59">
        <v>240</v>
      </c>
      <c r="F156" s="160">
        <v>184.5</v>
      </c>
      <c r="G156" s="160">
        <v>242.3</v>
      </c>
      <c r="H156" s="160">
        <v>242.3</v>
      </c>
    </row>
    <row r="157" spans="1:8" s="118" customFormat="1" ht="39.75">
      <c r="A157" s="52" t="s">
        <v>393</v>
      </c>
      <c r="B157" s="195" t="s">
        <v>5</v>
      </c>
      <c r="C157" s="51" t="s">
        <v>143</v>
      </c>
      <c r="D157" s="72" t="s">
        <v>13</v>
      </c>
      <c r="E157" s="72"/>
      <c r="F157" s="196">
        <f>F158</f>
        <v>3039.7000000000003</v>
      </c>
      <c r="G157" s="196">
        <f>G158</f>
        <v>3039.7000000000003</v>
      </c>
      <c r="H157" s="196">
        <f>H158</f>
        <v>3039.7000000000003</v>
      </c>
    </row>
    <row r="158" spans="1:8" s="64" customFormat="1" ht="66.75">
      <c r="A158" s="53" t="s">
        <v>452</v>
      </c>
      <c r="B158" s="195" t="s">
        <v>5</v>
      </c>
      <c r="C158" s="51" t="s">
        <v>143</v>
      </c>
      <c r="D158" s="72" t="s">
        <v>44</v>
      </c>
      <c r="E158" s="72"/>
      <c r="F158" s="196">
        <f>F162+F159</f>
        <v>3039.7000000000003</v>
      </c>
      <c r="G158" s="196">
        <f>G162+G159</f>
        <v>3039.7000000000003</v>
      </c>
      <c r="H158" s="196">
        <f>H162+H159</f>
        <v>3039.7000000000003</v>
      </c>
    </row>
    <row r="159" spans="1:8" s="118" customFormat="1" ht="107.25">
      <c r="A159" s="58" t="s">
        <v>394</v>
      </c>
      <c r="B159" s="161" t="s">
        <v>5</v>
      </c>
      <c r="C159" s="55" t="s">
        <v>143</v>
      </c>
      <c r="D159" s="59" t="s">
        <v>185</v>
      </c>
      <c r="E159" s="59"/>
      <c r="F159" s="160">
        <f>F160+F161</f>
        <v>2416.6000000000004</v>
      </c>
      <c r="G159" s="160">
        <f>G160+G161</f>
        <v>2416.6000000000004</v>
      </c>
      <c r="H159" s="160">
        <f>H160+H161</f>
        <v>2416.6000000000004</v>
      </c>
    </row>
    <row r="160" spans="1:8" s="118" customFormat="1" ht="26.25">
      <c r="A160" s="65" t="s">
        <v>711</v>
      </c>
      <c r="B160" s="161" t="s">
        <v>5</v>
      </c>
      <c r="C160" s="55" t="s">
        <v>143</v>
      </c>
      <c r="D160" s="59" t="s">
        <v>185</v>
      </c>
      <c r="E160" s="59">
        <v>120</v>
      </c>
      <c r="F160" s="160">
        <v>2315.8</v>
      </c>
      <c r="G160" s="160">
        <v>2315.8</v>
      </c>
      <c r="H160" s="160">
        <v>2315.8</v>
      </c>
    </row>
    <row r="161" spans="1:8" s="118" customFormat="1" ht="26.25">
      <c r="A161" s="65" t="s">
        <v>712</v>
      </c>
      <c r="B161" s="161" t="s">
        <v>5</v>
      </c>
      <c r="C161" s="55" t="s">
        <v>143</v>
      </c>
      <c r="D161" s="59" t="s">
        <v>185</v>
      </c>
      <c r="E161" s="59">
        <v>240</v>
      </c>
      <c r="F161" s="160">
        <v>100.8</v>
      </c>
      <c r="G161" s="160">
        <v>100.8</v>
      </c>
      <c r="H161" s="160">
        <v>100.8</v>
      </c>
    </row>
    <row r="162" spans="1:8" s="118" customFormat="1" ht="107.25">
      <c r="A162" s="58" t="s">
        <v>453</v>
      </c>
      <c r="B162" s="161" t="s">
        <v>5</v>
      </c>
      <c r="C162" s="55" t="s">
        <v>143</v>
      </c>
      <c r="D162" s="59" t="s">
        <v>184</v>
      </c>
      <c r="E162" s="59"/>
      <c r="F162" s="160">
        <f>F163+F164</f>
        <v>623.1</v>
      </c>
      <c r="G162" s="160">
        <f>G163+G164</f>
        <v>623.1</v>
      </c>
      <c r="H162" s="160">
        <f>H163+H164</f>
        <v>623.1</v>
      </c>
    </row>
    <row r="163" spans="1:8" s="118" customFormat="1" ht="26.25">
      <c r="A163" s="65" t="s">
        <v>711</v>
      </c>
      <c r="B163" s="161" t="s">
        <v>5</v>
      </c>
      <c r="C163" s="55" t="s">
        <v>143</v>
      </c>
      <c r="D163" s="59" t="s">
        <v>184</v>
      </c>
      <c r="E163" s="59">
        <v>120</v>
      </c>
      <c r="F163" s="160">
        <v>578.9</v>
      </c>
      <c r="G163" s="160">
        <v>578.9</v>
      </c>
      <c r="H163" s="160">
        <v>578.9</v>
      </c>
    </row>
    <row r="164" spans="1:8" s="118" customFormat="1" ht="26.25">
      <c r="A164" s="65" t="s">
        <v>712</v>
      </c>
      <c r="B164" s="161" t="s">
        <v>5</v>
      </c>
      <c r="C164" s="55" t="s">
        <v>143</v>
      </c>
      <c r="D164" s="59" t="s">
        <v>184</v>
      </c>
      <c r="E164" s="59">
        <v>240</v>
      </c>
      <c r="F164" s="160">
        <v>44.2</v>
      </c>
      <c r="G164" s="160">
        <v>44.2</v>
      </c>
      <c r="H164" s="160">
        <v>44.2</v>
      </c>
    </row>
    <row r="165" spans="1:8" s="227" customFormat="1" ht="26.25">
      <c r="A165" s="52" t="s">
        <v>159</v>
      </c>
      <c r="B165" s="195" t="s">
        <v>5</v>
      </c>
      <c r="C165" s="51" t="s">
        <v>143</v>
      </c>
      <c r="D165" s="71" t="s">
        <v>158</v>
      </c>
      <c r="E165" s="71"/>
      <c r="F165" s="196">
        <f>F166+F169</f>
        <v>62700.7</v>
      </c>
      <c r="G165" s="196">
        <f>G166+G169</f>
        <v>68903.1</v>
      </c>
      <c r="H165" s="196">
        <f>H166+H169</f>
        <v>75725.69999999998</v>
      </c>
    </row>
    <row r="166" spans="1:8" s="227" customFormat="1" ht="39.75">
      <c r="A166" s="53" t="s">
        <v>157</v>
      </c>
      <c r="B166" s="195" t="s">
        <v>5</v>
      </c>
      <c r="C166" s="51" t="s">
        <v>143</v>
      </c>
      <c r="D166" s="72" t="s">
        <v>156</v>
      </c>
      <c r="E166" s="72"/>
      <c r="F166" s="196">
        <f aca="true" t="shared" si="12" ref="F166:H167">F167</f>
        <v>3335</v>
      </c>
      <c r="G166" s="196">
        <f t="shared" si="12"/>
        <v>3668.5</v>
      </c>
      <c r="H166" s="196">
        <f t="shared" si="12"/>
        <v>4035.4</v>
      </c>
    </row>
    <row r="167" spans="1:8" ht="53.25">
      <c r="A167" s="60" t="s">
        <v>83</v>
      </c>
      <c r="B167" s="161" t="s">
        <v>5</v>
      </c>
      <c r="C167" s="55" t="s">
        <v>143</v>
      </c>
      <c r="D167" s="61" t="s">
        <v>155</v>
      </c>
      <c r="E167" s="61"/>
      <c r="F167" s="160">
        <f t="shared" si="12"/>
        <v>3335</v>
      </c>
      <c r="G167" s="160">
        <f t="shared" si="12"/>
        <v>3668.5</v>
      </c>
      <c r="H167" s="160">
        <f t="shared" si="12"/>
        <v>4035.4</v>
      </c>
    </row>
    <row r="168" spans="1:8" ht="26.25">
      <c r="A168" s="65" t="s">
        <v>711</v>
      </c>
      <c r="B168" s="161" t="s">
        <v>5</v>
      </c>
      <c r="C168" s="55" t="s">
        <v>143</v>
      </c>
      <c r="D168" s="61" t="s">
        <v>155</v>
      </c>
      <c r="E168" s="61">
        <v>120</v>
      </c>
      <c r="F168" s="160">
        <v>3335</v>
      </c>
      <c r="G168" s="160">
        <v>3668.5</v>
      </c>
      <c r="H168" s="160">
        <v>4035.4</v>
      </c>
    </row>
    <row r="169" spans="1:8" s="227" customFormat="1" ht="13.5">
      <c r="A169" s="53" t="s">
        <v>154</v>
      </c>
      <c r="B169" s="195" t="s">
        <v>5</v>
      </c>
      <c r="C169" s="51" t="s">
        <v>143</v>
      </c>
      <c r="D169" s="72" t="s">
        <v>153</v>
      </c>
      <c r="E169" s="72"/>
      <c r="F169" s="196">
        <f>F170+F172+F176+F178+F181</f>
        <v>59365.7</v>
      </c>
      <c r="G169" s="196">
        <f>G170+G172+G176+G178+G181</f>
        <v>65234.6</v>
      </c>
      <c r="H169" s="196">
        <f>H170+H172+H176+H178+H181</f>
        <v>71690.29999999999</v>
      </c>
    </row>
    <row r="170" spans="1:8" ht="39.75">
      <c r="A170" s="60" t="s">
        <v>84</v>
      </c>
      <c r="B170" s="161" t="s">
        <v>5</v>
      </c>
      <c r="C170" s="55" t="s">
        <v>143</v>
      </c>
      <c r="D170" s="61" t="s">
        <v>147</v>
      </c>
      <c r="E170" s="61"/>
      <c r="F170" s="160">
        <f>F171</f>
        <v>38993</v>
      </c>
      <c r="G170" s="160">
        <f>G171</f>
        <v>42892.3</v>
      </c>
      <c r="H170" s="160">
        <f>H171</f>
        <v>47181.5</v>
      </c>
    </row>
    <row r="171" spans="1:8" ht="26.25">
      <c r="A171" s="65" t="s">
        <v>711</v>
      </c>
      <c r="B171" s="161" t="s">
        <v>5</v>
      </c>
      <c r="C171" s="55" t="s">
        <v>143</v>
      </c>
      <c r="D171" s="61" t="s">
        <v>147</v>
      </c>
      <c r="E171" s="61">
        <v>120</v>
      </c>
      <c r="F171" s="160">
        <v>38993</v>
      </c>
      <c r="G171" s="160">
        <v>42892.3</v>
      </c>
      <c r="H171" s="160">
        <v>47181.5</v>
      </c>
    </row>
    <row r="172" spans="1:8" ht="39.75">
      <c r="A172" s="65" t="s">
        <v>85</v>
      </c>
      <c r="B172" s="161" t="s">
        <v>5</v>
      </c>
      <c r="C172" s="55" t="s">
        <v>143</v>
      </c>
      <c r="D172" s="61" t="s">
        <v>145</v>
      </c>
      <c r="E172" s="61"/>
      <c r="F172" s="160">
        <f>F173+F174+F175</f>
        <v>5285.6</v>
      </c>
      <c r="G172" s="160">
        <f>G173+G174+G175</f>
        <v>5814.2</v>
      </c>
      <c r="H172" s="160">
        <f>H173+H174+H175</f>
        <v>6395.599999999999</v>
      </c>
    </row>
    <row r="173" spans="1:8" ht="26.25">
      <c r="A173" s="65" t="s">
        <v>711</v>
      </c>
      <c r="B173" s="161" t="s">
        <v>5</v>
      </c>
      <c r="C173" s="55" t="s">
        <v>143</v>
      </c>
      <c r="D173" s="61" t="s">
        <v>145</v>
      </c>
      <c r="E173" s="61">
        <v>120</v>
      </c>
      <c r="F173" s="160">
        <v>240</v>
      </c>
      <c r="G173" s="160">
        <v>264</v>
      </c>
      <c r="H173" s="160">
        <v>290.4</v>
      </c>
    </row>
    <row r="174" spans="1:8" ht="26.25">
      <c r="A174" s="65" t="s">
        <v>712</v>
      </c>
      <c r="B174" s="161" t="s">
        <v>5</v>
      </c>
      <c r="C174" s="55" t="s">
        <v>143</v>
      </c>
      <c r="D174" s="61" t="s">
        <v>145</v>
      </c>
      <c r="E174" s="61">
        <v>240</v>
      </c>
      <c r="F174" s="160">
        <f>4945.6</f>
        <v>4945.6</v>
      </c>
      <c r="G174" s="160">
        <v>5440.2</v>
      </c>
      <c r="H174" s="160">
        <v>5984.2</v>
      </c>
    </row>
    <row r="175" spans="1:8" ht="13.5">
      <c r="A175" s="65" t="s">
        <v>716</v>
      </c>
      <c r="B175" s="161" t="s">
        <v>5</v>
      </c>
      <c r="C175" s="55" t="s">
        <v>143</v>
      </c>
      <c r="D175" s="61" t="s">
        <v>145</v>
      </c>
      <c r="E175" s="61">
        <v>850</v>
      </c>
      <c r="F175" s="160">
        <v>100</v>
      </c>
      <c r="G175" s="160">
        <v>110</v>
      </c>
      <c r="H175" s="160">
        <v>121</v>
      </c>
    </row>
    <row r="176" spans="1:8" ht="39.75">
      <c r="A176" s="60" t="s">
        <v>675</v>
      </c>
      <c r="B176" s="161" t="s">
        <v>5</v>
      </c>
      <c r="C176" s="55" t="s">
        <v>143</v>
      </c>
      <c r="D176" s="61" t="s">
        <v>357</v>
      </c>
      <c r="E176" s="61"/>
      <c r="F176" s="160">
        <f>F177</f>
        <v>582.7</v>
      </c>
      <c r="G176" s="160">
        <f>G177</f>
        <v>582.7</v>
      </c>
      <c r="H176" s="160">
        <f>H177</f>
        <v>582.7</v>
      </c>
    </row>
    <row r="177" spans="1:8" ht="26.25">
      <c r="A177" s="65" t="s">
        <v>711</v>
      </c>
      <c r="B177" s="161" t="s">
        <v>5</v>
      </c>
      <c r="C177" s="55" t="s">
        <v>143</v>
      </c>
      <c r="D177" s="61" t="s">
        <v>357</v>
      </c>
      <c r="E177" s="61">
        <v>120</v>
      </c>
      <c r="F177" s="160">
        <v>582.7</v>
      </c>
      <c r="G177" s="160">
        <v>582.7</v>
      </c>
      <c r="H177" s="160">
        <v>582.7</v>
      </c>
    </row>
    <row r="178" spans="1:8" s="216" customFormat="1" ht="53.25">
      <c r="A178" s="212" t="s">
        <v>676</v>
      </c>
      <c r="B178" s="228" t="s">
        <v>5</v>
      </c>
      <c r="C178" s="55" t="s">
        <v>143</v>
      </c>
      <c r="D178" s="68" t="s">
        <v>628</v>
      </c>
      <c r="E178" s="229"/>
      <c r="F178" s="200">
        <f>F179+F180</f>
        <v>94.39999999999999</v>
      </c>
      <c r="G178" s="200">
        <f>G179+G180</f>
        <v>94.39999999999999</v>
      </c>
      <c r="H178" s="200">
        <f>H179+H180</f>
        <v>94.39999999999999</v>
      </c>
    </row>
    <row r="179" spans="1:8" s="216" customFormat="1" ht="26.25">
      <c r="A179" s="65" t="s">
        <v>711</v>
      </c>
      <c r="B179" s="161" t="s">
        <v>5</v>
      </c>
      <c r="C179" s="55" t="s">
        <v>143</v>
      </c>
      <c r="D179" s="68" t="s">
        <v>628</v>
      </c>
      <c r="E179" s="61">
        <v>120</v>
      </c>
      <c r="F179" s="200">
        <v>85.8</v>
      </c>
      <c r="G179" s="200">
        <v>85.8</v>
      </c>
      <c r="H179" s="200">
        <v>85.8</v>
      </c>
    </row>
    <row r="180" spans="1:8" s="216" customFormat="1" ht="26.25">
      <c r="A180" s="60" t="s">
        <v>712</v>
      </c>
      <c r="B180" s="161" t="s">
        <v>5</v>
      </c>
      <c r="C180" s="55" t="s">
        <v>143</v>
      </c>
      <c r="D180" s="68" t="s">
        <v>628</v>
      </c>
      <c r="E180" s="59">
        <v>240</v>
      </c>
      <c r="F180" s="160">
        <v>8.6</v>
      </c>
      <c r="G180" s="160">
        <v>8.6</v>
      </c>
      <c r="H180" s="160">
        <v>8.6</v>
      </c>
    </row>
    <row r="181" spans="1:8" ht="39.75">
      <c r="A181" s="66" t="s">
        <v>659</v>
      </c>
      <c r="B181" s="228" t="s">
        <v>5</v>
      </c>
      <c r="C181" s="55" t="s">
        <v>143</v>
      </c>
      <c r="D181" s="68" t="s">
        <v>630</v>
      </c>
      <c r="E181" s="67"/>
      <c r="F181" s="200">
        <f>F182+F183</f>
        <v>14410</v>
      </c>
      <c r="G181" s="200">
        <f>G182+G183</f>
        <v>15851</v>
      </c>
      <c r="H181" s="200">
        <f>H182+H183</f>
        <v>17436.1</v>
      </c>
    </row>
    <row r="182" spans="1:8" ht="26.25">
      <c r="A182" s="65" t="s">
        <v>711</v>
      </c>
      <c r="B182" s="228" t="s">
        <v>5</v>
      </c>
      <c r="C182" s="55" t="s">
        <v>143</v>
      </c>
      <c r="D182" s="68" t="s">
        <v>630</v>
      </c>
      <c r="E182" s="67">
        <v>120</v>
      </c>
      <c r="F182" s="200">
        <f>13241+346</f>
        <v>13587</v>
      </c>
      <c r="G182" s="200">
        <v>14945.7</v>
      </c>
      <c r="H182" s="200">
        <v>16440.3</v>
      </c>
    </row>
    <row r="183" spans="1:8" ht="26.25">
      <c r="A183" s="65" t="s">
        <v>712</v>
      </c>
      <c r="B183" s="228" t="s">
        <v>5</v>
      </c>
      <c r="C183" s="55" t="s">
        <v>143</v>
      </c>
      <c r="D183" s="68" t="s">
        <v>630</v>
      </c>
      <c r="E183" s="213">
        <v>240</v>
      </c>
      <c r="F183" s="200">
        <v>823</v>
      </c>
      <c r="G183" s="200">
        <v>905.3</v>
      </c>
      <c r="H183" s="200">
        <v>995.8</v>
      </c>
    </row>
    <row r="184" spans="1:8" s="230" customFormat="1" ht="13.5">
      <c r="A184" s="103" t="s">
        <v>148</v>
      </c>
      <c r="B184" s="193" t="s">
        <v>5</v>
      </c>
      <c r="C184" s="105" t="s">
        <v>146</v>
      </c>
      <c r="D184" s="220"/>
      <c r="E184" s="220"/>
      <c r="F184" s="194">
        <f>F185+F190+F196+F211+F216</f>
        <v>8304.4</v>
      </c>
      <c r="G184" s="194">
        <f>G185+G190+G196+G211+G216</f>
        <v>8441.6</v>
      </c>
      <c r="H184" s="194">
        <f>H185+H190+H196+H211+H216</f>
        <v>8584.300000000001</v>
      </c>
    </row>
    <row r="185" spans="1:8" s="224" customFormat="1" ht="39.75">
      <c r="A185" s="52" t="s">
        <v>1</v>
      </c>
      <c r="B185" s="195" t="s">
        <v>5</v>
      </c>
      <c r="C185" s="73" t="s">
        <v>146</v>
      </c>
      <c r="D185" s="72" t="s">
        <v>11</v>
      </c>
      <c r="E185" s="72"/>
      <c r="F185" s="196">
        <f aca="true" t="shared" si="13" ref="F185:H186">F186</f>
        <v>298</v>
      </c>
      <c r="G185" s="196">
        <f t="shared" si="13"/>
        <v>309.9</v>
      </c>
      <c r="H185" s="196">
        <f t="shared" si="13"/>
        <v>322.3</v>
      </c>
    </row>
    <row r="186" spans="1:8" s="64" customFormat="1" ht="66.75">
      <c r="A186" s="53" t="s">
        <v>454</v>
      </c>
      <c r="B186" s="195" t="s">
        <v>5</v>
      </c>
      <c r="C186" s="73" t="s">
        <v>146</v>
      </c>
      <c r="D186" s="72" t="s">
        <v>41</v>
      </c>
      <c r="E186" s="72"/>
      <c r="F186" s="196">
        <f t="shared" si="13"/>
        <v>298</v>
      </c>
      <c r="G186" s="196">
        <f t="shared" si="13"/>
        <v>309.9</v>
      </c>
      <c r="H186" s="196">
        <f t="shared" si="13"/>
        <v>322.3</v>
      </c>
    </row>
    <row r="187" spans="1:8" s="118" customFormat="1" ht="66.75">
      <c r="A187" s="58" t="s">
        <v>651</v>
      </c>
      <c r="B187" s="161" t="s">
        <v>5</v>
      </c>
      <c r="C187" s="74" t="s">
        <v>146</v>
      </c>
      <c r="D187" s="59" t="s">
        <v>290</v>
      </c>
      <c r="E187" s="59"/>
      <c r="F187" s="160">
        <f>F189+F188</f>
        <v>298</v>
      </c>
      <c r="G187" s="160">
        <f>G189+G188</f>
        <v>309.9</v>
      </c>
      <c r="H187" s="160">
        <f>H189+H188</f>
        <v>322.3</v>
      </c>
    </row>
    <row r="188" spans="1:8" s="118" customFormat="1" ht="26.25">
      <c r="A188" s="65" t="s">
        <v>711</v>
      </c>
      <c r="B188" s="161" t="s">
        <v>5</v>
      </c>
      <c r="C188" s="74" t="s">
        <v>146</v>
      </c>
      <c r="D188" s="59" t="s">
        <v>290</v>
      </c>
      <c r="E188" s="59">
        <v>120</v>
      </c>
      <c r="F188" s="160">
        <v>50</v>
      </c>
      <c r="G188" s="160">
        <v>52</v>
      </c>
      <c r="H188" s="160">
        <v>54.1</v>
      </c>
    </row>
    <row r="189" spans="1:8" s="118" customFormat="1" ht="26.25">
      <c r="A189" s="29" t="s">
        <v>712</v>
      </c>
      <c r="B189" s="161" t="s">
        <v>5</v>
      </c>
      <c r="C189" s="74" t="s">
        <v>146</v>
      </c>
      <c r="D189" s="59" t="s">
        <v>290</v>
      </c>
      <c r="E189" s="59">
        <v>240</v>
      </c>
      <c r="F189" s="160">
        <v>248</v>
      </c>
      <c r="G189" s="160">
        <v>257.9</v>
      </c>
      <c r="H189" s="160">
        <v>268.2</v>
      </c>
    </row>
    <row r="190" spans="1:8" s="64" customFormat="1" ht="66.75">
      <c r="A190" s="52" t="s">
        <v>571</v>
      </c>
      <c r="B190" s="195" t="s">
        <v>5</v>
      </c>
      <c r="C190" s="73" t="s">
        <v>146</v>
      </c>
      <c r="D190" s="72" t="s">
        <v>12</v>
      </c>
      <c r="E190" s="72"/>
      <c r="F190" s="196">
        <f>F191</f>
        <v>424.6</v>
      </c>
      <c r="G190" s="196">
        <f>G191</f>
        <v>441.5</v>
      </c>
      <c r="H190" s="196">
        <f>H191</f>
        <v>459.20000000000005</v>
      </c>
    </row>
    <row r="191" spans="1:8" s="64" customFormat="1" ht="93.75">
      <c r="A191" s="53" t="s">
        <v>573</v>
      </c>
      <c r="B191" s="195" t="s">
        <v>5</v>
      </c>
      <c r="C191" s="73" t="s">
        <v>146</v>
      </c>
      <c r="D191" s="72" t="s">
        <v>43</v>
      </c>
      <c r="E191" s="72"/>
      <c r="F191" s="196">
        <f>F192+F194</f>
        <v>424.6</v>
      </c>
      <c r="G191" s="196">
        <f>G192+G194</f>
        <v>441.5</v>
      </c>
      <c r="H191" s="196">
        <f>H192+H194</f>
        <v>459.20000000000005</v>
      </c>
    </row>
    <row r="192" spans="1:8" s="118" customFormat="1" ht="107.25">
      <c r="A192" s="58" t="s">
        <v>574</v>
      </c>
      <c r="B192" s="161" t="s">
        <v>5</v>
      </c>
      <c r="C192" s="74" t="s">
        <v>146</v>
      </c>
      <c r="D192" s="59" t="s">
        <v>182</v>
      </c>
      <c r="E192" s="59"/>
      <c r="F192" s="160">
        <f>F193</f>
        <v>106</v>
      </c>
      <c r="G192" s="160">
        <f>G193</f>
        <v>110.2</v>
      </c>
      <c r="H192" s="160">
        <f>H193</f>
        <v>114.6</v>
      </c>
    </row>
    <row r="193" spans="1:8" s="118" customFormat="1" ht="26.25">
      <c r="A193" s="29" t="s">
        <v>712</v>
      </c>
      <c r="B193" s="161" t="s">
        <v>5</v>
      </c>
      <c r="C193" s="74" t="s">
        <v>146</v>
      </c>
      <c r="D193" s="59" t="s">
        <v>182</v>
      </c>
      <c r="E193" s="59">
        <v>240</v>
      </c>
      <c r="F193" s="160">
        <v>106</v>
      </c>
      <c r="G193" s="160">
        <v>110.2</v>
      </c>
      <c r="H193" s="160">
        <v>114.6</v>
      </c>
    </row>
    <row r="194" spans="1:8" s="118" customFormat="1" ht="107.25">
      <c r="A194" s="58" t="s">
        <v>572</v>
      </c>
      <c r="B194" s="161" t="s">
        <v>5</v>
      </c>
      <c r="C194" s="74" t="s">
        <v>146</v>
      </c>
      <c r="D194" s="59" t="s">
        <v>183</v>
      </c>
      <c r="E194" s="59"/>
      <c r="F194" s="160">
        <f>F195</f>
        <v>318.6</v>
      </c>
      <c r="G194" s="160">
        <f>G195</f>
        <v>331.3</v>
      </c>
      <c r="H194" s="160">
        <f>H195</f>
        <v>344.6</v>
      </c>
    </row>
    <row r="195" spans="1:8" s="118" customFormat="1" ht="26.25">
      <c r="A195" s="29" t="s">
        <v>712</v>
      </c>
      <c r="B195" s="161" t="s">
        <v>5</v>
      </c>
      <c r="C195" s="74" t="s">
        <v>146</v>
      </c>
      <c r="D195" s="59" t="s">
        <v>183</v>
      </c>
      <c r="E195" s="59">
        <v>240</v>
      </c>
      <c r="F195" s="160">
        <v>318.6</v>
      </c>
      <c r="G195" s="160">
        <v>331.3</v>
      </c>
      <c r="H195" s="160">
        <v>344.6</v>
      </c>
    </row>
    <row r="196" spans="1:8" s="224" customFormat="1" ht="39.75">
      <c r="A196" s="52" t="s">
        <v>3</v>
      </c>
      <c r="B196" s="195" t="s">
        <v>5</v>
      </c>
      <c r="C196" s="73" t="s">
        <v>146</v>
      </c>
      <c r="D196" s="72" t="s">
        <v>14</v>
      </c>
      <c r="E196" s="72"/>
      <c r="F196" s="196">
        <f>F197+F200</f>
        <v>2260.3</v>
      </c>
      <c r="G196" s="196">
        <f>G197+G200</f>
        <v>2350.7</v>
      </c>
      <c r="H196" s="196">
        <f>H197+H200</f>
        <v>2444.6000000000004</v>
      </c>
    </row>
    <row r="197" spans="1:8" s="64" customFormat="1" ht="53.25">
      <c r="A197" s="53" t="s">
        <v>52</v>
      </c>
      <c r="B197" s="195" t="s">
        <v>5</v>
      </c>
      <c r="C197" s="74" t="s">
        <v>146</v>
      </c>
      <c r="D197" s="72" t="s">
        <v>46</v>
      </c>
      <c r="E197" s="72"/>
      <c r="F197" s="196">
        <f aca="true" t="shared" si="14" ref="F197:H198">F198</f>
        <v>5</v>
      </c>
      <c r="G197" s="196">
        <f t="shared" si="14"/>
        <v>5.2</v>
      </c>
      <c r="H197" s="196">
        <f t="shared" si="14"/>
        <v>5.4</v>
      </c>
    </row>
    <row r="198" spans="1:8" s="118" customFormat="1" ht="80.25">
      <c r="A198" s="58" t="s">
        <v>455</v>
      </c>
      <c r="B198" s="161" t="s">
        <v>5</v>
      </c>
      <c r="C198" s="74" t="s">
        <v>146</v>
      </c>
      <c r="D198" s="59" t="s">
        <v>205</v>
      </c>
      <c r="E198" s="59"/>
      <c r="F198" s="160">
        <f t="shared" si="14"/>
        <v>5</v>
      </c>
      <c r="G198" s="160">
        <f t="shared" si="14"/>
        <v>5.2</v>
      </c>
      <c r="H198" s="160">
        <f t="shared" si="14"/>
        <v>5.4</v>
      </c>
    </row>
    <row r="199" spans="1:8" s="118" customFormat="1" ht="26.25">
      <c r="A199" s="65" t="s">
        <v>712</v>
      </c>
      <c r="B199" s="161" t="s">
        <v>5</v>
      </c>
      <c r="C199" s="74" t="s">
        <v>146</v>
      </c>
      <c r="D199" s="59" t="s">
        <v>205</v>
      </c>
      <c r="E199" s="59">
        <v>240</v>
      </c>
      <c r="F199" s="160">
        <v>5</v>
      </c>
      <c r="G199" s="160">
        <v>5.2</v>
      </c>
      <c r="H199" s="160">
        <v>5.4</v>
      </c>
    </row>
    <row r="200" spans="1:8" s="118" customFormat="1" ht="53.25">
      <c r="A200" s="53" t="s">
        <v>456</v>
      </c>
      <c r="B200" s="195" t="s">
        <v>5</v>
      </c>
      <c r="C200" s="74" t="s">
        <v>146</v>
      </c>
      <c r="D200" s="72" t="s">
        <v>47</v>
      </c>
      <c r="E200" s="72"/>
      <c r="F200" s="196">
        <f>F201+F203+F205+F207+F209</f>
        <v>2255.3</v>
      </c>
      <c r="G200" s="196">
        <f>G201+G203+G205+G207+G209</f>
        <v>2345.5</v>
      </c>
      <c r="H200" s="196">
        <f>H201+H203+H205+H207+H209</f>
        <v>2439.2000000000003</v>
      </c>
    </row>
    <row r="201" spans="1:8" s="118" customFormat="1" ht="107.25">
      <c r="A201" s="58" t="s">
        <v>652</v>
      </c>
      <c r="B201" s="161" t="s">
        <v>5</v>
      </c>
      <c r="C201" s="74" t="s">
        <v>146</v>
      </c>
      <c r="D201" s="59" t="s">
        <v>206</v>
      </c>
      <c r="E201" s="59"/>
      <c r="F201" s="160">
        <f>F202</f>
        <v>1157</v>
      </c>
      <c r="G201" s="160">
        <f>G202</f>
        <v>1203.3</v>
      </c>
      <c r="H201" s="160">
        <f>H202</f>
        <v>1251.4</v>
      </c>
    </row>
    <row r="202" spans="1:8" s="118" customFormat="1" ht="26.25">
      <c r="A202" s="65" t="s">
        <v>712</v>
      </c>
      <c r="B202" s="161" t="s">
        <v>5</v>
      </c>
      <c r="C202" s="74" t="s">
        <v>146</v>
      </c>
      <c r="D202" s="59" t="s">
        <v>206</v>
      </c>
      <c r="E202" s="59">
        <v>240</v>
      </c>
      <c r="F202" s="160">
        <f>877+280</f>
        <v>1157</v>
      </c>
      <c r="G202" s="160">
        <v>1203.3</v>
      </c>
      <c r="H202" s="160">
        <v>1251.4</v>
      </c>
    </row>
    <row r="203" spans="1:8" s="118" customFormat="1" ht="80.25">
      <c r="A203" s="58" t="s">
        <v>458</v>
      </c>
      <c r="B203" s="161" t="s">
        <v>5</v>
      </c>
      <c r="C203" s="74" t="s">
        <v>146</v>
      </c>
      <c r="D203" s="59" t="s">
        <v>207</v>
      </c>
      <c r="E203" s="59"/>
      <c r="F203" s="160">
        <f>F204</f>
        <v>106</v>
      </c>
      <c r="G203" s="160">
        <f>G204</f>
        <v>110.2</v>
      </c>
      <c r="H203" s="160">
        <f>H204</f>
        <v>114.6</v>
      </c>
    </row>
    <row r="204" spans="1:8" s="118" customFormat="1" ht="26.25">
      <c r="A204" s="65" t="s">
        <v>712</v>
      </c>
      <c r="B204" s="161" t="s">
        <v>5</v>
      </c>
      <c r="C204" s="74" t="s">
        <v>146</v>
      </c>
      <c r="D204" s="59" t="s">
        <v>207</v>
      </c>
      <c r="E204" s="59">
        <v>240</v>
      </c>
      <c r="F204" s="160">
        <v>106</v>
      </c>
      <c r="G204" s="160">
        <v>110.2</v>
      </c>
      <c r="H204" s="160">
        <v>114.6</v>
      </c>
    </row>
    <row r="205" spans="1:8" s="118" customFormat="1" ht="80.25">
      <c r="A205" s="58" t="s">
        <v>457</v>
      </c>
      <c r="B205" s="161" t="s">
        <v>5</v>
      </c>
      <c r="C205" s="74" t="s">
        <v>146</v>
      </c>
      <c r="D205" s="59" t="s">
        <v>214</v>
      </c>
      <c r="E205" s="59"/>
      <c r="F205" s="160">
        <f>F206</f>
        <v>250</v>
      </c>
      <c r="G205" s="160">
        <f>G206</f>
        <v>260</v>
      </c>
      <c r="H205" s="160">
        <f>H206</f>
        <v>270.4</v>
      </c>
    </row>
    <row r="206" spans="1:8" s="118" customFormat="1" ht="26.25">
      <c r="A206" s="65" t="s">
        <v>712</v>
      </c>
      <c r="B206" s="161" t="s">
        <v>5</v>
      </c>
      <c r="C206" s="74" t="s">
        <v>146</v>
      </c>
      <c r="D206" s="59" t="s">
        <v>214</v>
      </c>
      <c r="E206" s="59">
        <v>240</v>
      </c>
      <c r="F206" s="160">
        <v>250</v>
      </c>
      <c r="G206" s="160">
        <v>260</v>
      </c>
      <c r="H206" s="160">
        <v>270.4</v>
      </c>
    </row>
    <row r="207" spans="1:8" s="118" customFormat="1" ht="93.75">
      <c r="A207" s="58" t="s">
        <v>653</v>
      </c>
      <c r="B207" s="161" t="s">
        <v>5</v>
      </c>
      <c r="C207" s="74" t="s">
        <v>146</v>
      </c>
      <c r="D207" s="59" t="s">
        <v>215</v>
      </c>
      <c r="E207" s="59"/>
      <c r="F207" s="160">
        <f>F208</f>
        <v>5.3</v>
      </c>
      <c r="G207" s="160">
        <f>G208</f>
        <v>5.5</v>
      </c>
      <c r="H207" s="160">
        <f>H208</f>
        <v>5.7</v>
      </c>
    </row>
    <row r="208" spans="1:8" s="118" customFormat="1" ht="26.25">
      <c r="A208" s="65" t="s">
        <v>712</v>
      </c>
      <c r="B208" s="161" t="s">
        <v>5</v>
      </c>
      <c r="C208" s="74" t="s">
        <v>146</v>
      </c>
      <c r="D208" s="59" t="s">
        <v>215</v>
      </c>
      <c r="E208" s="59">
        <v>240</v>
      </c>
      <c r="F208" s="160">
        <v>5.3</v>
      </c>
      <c r="G208" s="160">
        <v>5.5</v>
      </c>
      <c r="H208" s="160">
        <v>5.7</v>
      </c>
    </row>
    <row r="209" spans="1:8" s="118" customFormat="1" ht="66.75">
      <c r="A209" s="58" t="s">
        <v>459</v>
      </c>
      <c r="B209" s="161" t="s">
        <v>5</v>
      </c>
      <c r="C209" s="74" t="s">
        <v>146</v>
      </c>
      <c r="D209" s="59" t="s">
        <v>217</v>
      </c>
      <c r="E209" s="59"/>
      <c r="F209" s="160">
        <f>F210</f>
        <v>737</v>
      </c>
      <c r="G209" s="160">
        <f>G210</f>
        <v>766.5</v>
      </c>
      <c r="H209" s="160">
        <f>H210</f>
        <v>797.1</v>
      </c>
    </row>
    <row r="210" spans="1:8" s="118" customFormat="1" ht="26.25">
      <c r="A210" s="65" t="s">
        <v>712</v>
      </c>
      <c r="B210" s="161" t="s">
        <v>5</v>
      </c>
      <c r="C210" s="74" t="s">
        <v>146</v>
      </c>
      <c r="D210" s="59" t="s">
        <v>217</v>
      </c>
      <c r="E210" s="59">
        <v>240</v>
      </c>
      <c r="F210" s="160">
        <v>737</v>
      </c>
      <c r="G210" s="160">
        <v>766.5</v>
      </c>
      <c r="H210" s="160">
        <v>797.1</v>
      </c>
    </row>
    <row r="211" spans="1:8" s="118" customFormat="1" ht="26.25">
      <c r="A211" s="52" t="s">
        <v>159</v>
      </c>
      <c r="B211" s="195" t="s">
        <v>5</v>
      </c>
      <c r="C211" s="51" t="s">
        <v>146</v>
      </c>
      <c r="D211" s="71" t="s">
        <v>158</v>
      </c>
      <c r="E211" s="59"/>
      <c r="F211" s="196">
        <f aca="true" t="shared" si="15" ref="F211:H212">F212</f>
        <v>4871.5</v>
      </c>
      <c r="G211" s="196">
        <f t="shared" si="15"/>
        <v>4871.5</v>
      </c>
      <c r="H211" s="196">
        <f t="shared" si="15"/>
        <v>4871.5</v>
      </c>
    </row>
    <row r="212" spans="1:8" s="118" customFormat="1" ht="13.5">
      <c r="A212" s="53" t="s">
        <v>154</v>
      </c>
      <c r="B212" s="195" t="s">
        <v>5</v>
      </c>
      <c r="C212" s="51" t="s">
        <v>146</v>
      </c>
      <c r="D212" s="72" t="s">
        <v>153</v>
      </c>
      <c r="E212" s="59"/>
      <c r="F212" s="196">
        <f t="shared" si="15"/>
        <v>4871.5</v>
      </c>
      <c r="G212" s="196">
        <f t="shared" si="15"/>
        <v>4871.5</v>
      </c>
      <c r="H212" s="196">
        <f t="shared" si="15"/>
        <v>4871.5</v>
      </c>
    </row>
    <row r="213" spans="1:8" s="118" customFormat="1" ht="80.25">
      <c r="A213" s="65" t="s">
        <v>679</v>
      </c>
      <c r="B213" s="161" t="s">
        <v>5</v>
      </c>
      <c r="C213" s="55" t="s">
        <v>146</v>
      </c>
      <c r="D213" s="231" t="s">
        <v>583</v>
      </c>
      <c r="E213" s="231"/>
      <c r="F213" s="160">
        <f>F214+F215</f>
        <v>4871.5</v>
      </c>
      <c r="G213" s="160">
        <f>G214+G215</f>
        <v>4871.5</v>
      </c>
      <c r="H213" s="160">
        <f>H214+H215</f>
        <v>4871.5</v>
      </c>
    </row>
    <row r="214" spans="1:8" s="118" customFormat="1" ht="26.25">
      <c r="A214" s="65" t="s">
        <v>711</v>
      </c>
      <c r="B214" s="161" t="s">
        <v>5</v>
      </c>
      <c r="C214" s="55" t="s">
        <v>146</v>
      </c>
      <c r="D214" s="231" t="s">
        <v>583</v>
      </c>
      <c r="E214" s="231">
        <v>120</v>
      </c>
      <c r="F214" s="160">
        <v>4721.5</v>
      </c>
      <c r="G214" s="160">
        <v>4721.5</v>
      </c>
      <c r="H214" s="160">
        <v>4721.5</v>
      </c>
    </row>
    <row r="215" spans="1:8" s="118" customFormat="1" ht="26.25">
      <c r="A215" s="65" t="s">
        <v>712</v>
      </c>
      <c r="B215" s="161" t="s">
        <v>5</v>
      </c>
      <c r="C215" s="55" t="s">
        <v>146</v>
      </c>
      <c r="D215" s="231" t="s">
        <v>583</v>
      </c>
      <c r="E215" s="231">
        <v>240</v>
      </c>
      <c r="F215" s="160">
        <v>150</v>
      </c>
      <c r="G215" s="160">
        <v>150</v>
      </c>
      <c r="H215" s="160">
        <v>150</v>
      </c>
    </row>
    <row r="216" spans="1:8" s="227" customFormat="1" ht="13.5">
      <c r="A216" s="52" t="s">
        <v>370</v>
      </c>
      <c r="B216" s="195" t="s">
        <v>5</v>
      </c>
      <c r="C216" s="73" t="s">
        <v>146</v>
      </c>
      <c r="D216" s="71" t="s">
        <v>4</v>
      </c>
      <c r="E216" s="71"/>
      <c r="F216" s="196">
        <f>F217</f>
        <v>450</v>
      </c>
      <c r="G216" s="196">
        <f aca="true" t="shared" si="16" ref="G216:H218">G217</f>
        <v>468</v>
      </c>
      <c r="H216" s="196">
        <f t="shared" si="16"/>
        <v>486.7</v>
      </c>
    </row>
    <row r="217" spans="1:8" s="227" customFormat="1" ht="13.5">
      <c r="A217" s="53" t="s">
        <v>239</v>
      </c>
      <c r="B217" s="195" t="s">
        <v>5</v>
      </c>
      <c r="C217" s="73" t="s">
        <v>146</v>
      </c>
      <c r="D217" s="72" t="s">
        <v>234</v>
      </c>
      <c r="E217" s="72"/>
      <c r="F217" s="196">
        <f>F218</f>
        <v>450</v>
      </c>
      <c r="G217" s="196">
        <f t="shared" si="16"/>
        <v>468</v>
      </c>
      <c r="H217" s="196">
        <f t="shared" si="16"/>
        <v>486.7</v>
      </c>
    </row>
    <row r="218" spans="1:8" ht="26.25">
      <c r="A218" s="60" t="s">
        <v>378</v>
      </c>
      <c r="B218" s="161" t="s">
        <v>5</v>
      </c>
      <c r="C218" s="74" t="s">
        <v>146</v>
      </c>
      <c r="D218" s="61" t="s">
        <v>375</v>
      </c>
      <c r="E218" s="61"/>
      <c r="F218" s="160">
        <f>F219</f>
        <v>450</v>
      </c>
      <c r="G218" s="160">
        <f t="shared" si="16"/>
        <v>468</v>
      </c>
      <c r="H218" s="160">
        <f t="shared" si="16"/>
        <v>486.7</v>
      </c>
    </row>
    <row r="219" spans="1:8" ht="26.25">
      <c r="A219" s="60" t="s">
        <v>712</v>
      </c>
      <c r="B219" s="161" t="s">
        <v>5</v>
      </c>
      <c r="C219" s="74" t="s">
        <v>146</v>
      </c>
      <c r="D219" s="61" t="s">
        <v>375</v>
      </c>
      <c r="E219" s="61">
        <v>240</v>
      </c>
      <c r="F219" s="160">
        <v>450</v>
      </c>
      <c r="G219" s="160">
        <v>468</v>
      </c>
      <c r="H219" s="160">
        <v>486.7</v>
      </c>
    </row>
    <row r="220" spans="1:8" s="230" customFormat="1" ht="27.75">
      <c r="A220" s="103" t="s">
        <v>269</v>
      </c>
      <c r="B220" s="193" t="s">
        <v>5</v>
      </c>
      <c r="C220" s="105" t="s">
        <v>268</v>
      </c>
      <c r="D220" s="220"/>
      <c r="E220" s="220"/>
      <c r="F220" s="194">
        <f>F221</f>
        <v>100</v>
      </c>
      <c r="G220" s="194">
        <f aca="true" t="shared" si="17" ref="G220:H222">G221</f>
        <v>103.99999999999999</v>
      </c>
      <c r="H220" s="194">
        <f t="shared" si="17"/>
        <v>108</v>
      </c>
    </row>
    <row r="221" spans="1:8" s="232" customFormat="1" ht="42">
      <c r="A221" s="103" t="s">
        <v>270</v>
      </c>
      <c r="B221" s="193" t="s">
        <v>5</v>
      </c>
      <c r="C221" s="105" t="s">
        <v>187</v>
      </c>
      <c r="D221" s="220"/>
      <c r="E221" s="220"/>
      <c r="F221" s="194">
        <f>F222</f>
        <v>100</v>
      </c>
      <c r="G221" s="194">
        <f t="shared" si="17"/>
        <v>103.99999999999999</v>
      </c>
      <c r="H221" s="194">
        <f t="shared" si="17"/>
        <v>108</v>
      </c>
    </row>
    <row r="222" spans="1:8" s="118" customFormat="1" ht="39.75">
      <c r="A222" s="52" t="s">
        <v>395</v>
      </c>
      <c r="B222" s="195" t="s">
        <v>5</v>
      </c>
      <c r="C222" s="73" t="s">
        <v>187</v>
      </c>
      <c r="D222" s="72" t="s">
        <v>13</v>
      </c>
      <c r="E222" s="72"/>
      <c r="F222" s="196">
        <f>F223</f>
        <v>100</v>
      </c>
      <c r="G222" s="196">
        <f t="shared" si="17"/>
        <v>103.99999999999999</v>
      </c>
      <c r="H222" s="196">
        <f t="shared" si="17"/>
        <v>108</v>
      </c>
    </row>
    <row r="223" spans="1:8" s="64" customFormat="1" ht="107.25">
      <c r="A223" s="53" t="s">
        <v>460</v>
      </c>
      <c r="B223" s="195" t="s">
        <v>5</v>
      </c>
      <c r="C223" s="73" t="s">
        <v>187</v>
      </c>
      <c r="D223" s="72" t="s">
        <v>45</v>
      </c>
      <c r="E223" s="72"/>
      <c r="F223" s="196">
        <f>F224+F226+F228+F230+F232+F234</f>
        <v>100</v>
      </c>
      <c r="G223" s="196">
        <f>G224+G226+G228+G230+G232+G234</f>
        <v>103.99999999999999</v>
      </c>
      <c r="H223" s="196">
        <f>H224+H226+H228+H230+H232+H234</f>
        <v>108</v>
      </c>
    </row>
    <row r="224" spans="1:8" s="118" customFormat="1" ht="120.75">
      <c r="A224" s="58" t="s">
        <v>461</v>
      </c>
      <c r="B224" s="161" t="s">
        <v>5</v>
      </c>
      <c r="C224" s="74" t="s">
        <v>187</v>
      </c>
      <c r="D224" s="59" t="s">
        <v>186</v>
      </c>
      <c r="E224" s="59"/>
      <c r="F224" s="160">
        <f>F225</f>
        <v>15</v>
      </c>
      <c r="G224" s="160">
        <f>G225</f>
        <v>15.6</v>
      </c>
      <c r="H224" s="160">
        <f>H225</f>
        <v>16.2</v>
      </c>
    </row>
    <row r="225" spans="1:8" s="118" customFormat="1" ht="26.25">
      <c r="A225" s="65" t="s">
        <v>712</v>
      </c>
      <c r="B225" s="161" t="s">
        <v>5</v>
      </c>
      <c r="C225" s="74" t="s">
        <v>187</v>
      </c>
      <c r="D225" s="59" t="s">
        <v>186</v>
      </c>
      <c r="E225" s="59">
        <v>240</v>
      </c>
      <c r="F225" s="160">
        <v>15</v>
      </c>
      <c r="G225" s="160">
        <v>15.6</v>
      </c>
      <c r="H225" s="160">
        <v>16.2</v>
      </c>
    </row>
    <row r="226" spans="1:8" s="118" customFormat="1" ht="120.75">
      <c r="A226" s="58" t="s">
        <v>396</v>
      </c>
      <c r="B226" s="161" t="s">
        <v>5</v>
      </c>
      <c r="C226" s="74" t="s">
        <v>187</v>
      </c>
      <c r="D226" s="59" t="s">
        <v>188</v>
      </c>
      <c r="E226" s="59"/>
      <c r="F226" s="160">
        <f>F227</f>
        <v>10</v>
      </c>
      <c r="G226" s="160">
        <f>G227</f>
        <v>10.4</v>
      </c>
      <c r="H226" s="160">
        <f>H227</f>
        <v>10.8</v>
      </c>
    </row>
    <row r="227" spans="1:8" s="118" customFormat="1" ht="26.25">
      <c r="A227" s="65" t="s">
        <v>712</v>
      </c>
      <c r="B227" s="161" t="s">
        <v>5</v>
      </c>
      <c r="C227" s="74" t="s">
        <v>187</v>
      </c>
      <c r="D227" s="59" t="s">
        <v>188</v>
      </c>
      <c r="E227" s="59">
        <v>240</v>
      </c>
      <c r="F227" s="160">
        <v>10</v>
      </c>
      <c r="G227" s="160">
        <v>10.4</v>
      </c>
      <c r="H227" s="160">
        <v>10.8</v>
      </c>
    </row>
    <row r="228" spans="1:8" s="118" customFormat="1" ht="134.25">
      <c r="A228" s="58" t="s">
        <v>462</v>
      </c>
      <c r="B228" s="161" t="s">
        <v>5</v>
      </c>
      <c r="C228" s="74" t="s">
        <v>187</v>
      </c>
      <c r="D228" s="59" t="s">
        <v>294</v>
      </c>
      <c r="E228" s="59"/>
      <c r="F228" s="160">
        <f>F229</f>
        <v>20</v>
      </c>
      <c r="G228" s="160">
        <f>G229</f>
        <v>20.8</v>
      </c>
      <c r="H228" s="160">
        <f>H229</f>
        <v>21.6</v>
      </c>
    </row>
    <row r="229" spans="1:8" s="118" customFormat="1" ht="26.25">
      <c r="A229" s="65" t="s">
        <v>712</v>
      </c>
      <c r="B229" s="161" t="s">
        <v>5</v>
      </c>
      <c r="C229" s="74" t="s">
        <v>187</v>
      </c>
      <c r="D229" s="59" t="s">
        <v>294</v>
      </c>
      <c r="E229" s="59">
        <v>240</v>
      </c>
      <c r="F229" s="160">
        <v>20</v>
      </c>
      <c r="G229" s="160">
        <v>20.8</v>
      </c>
      <c r="H229" s="160">
        <v>21.6</v>
      </c>
    </row>
    <row r="230" spans="1:8" s="118" customFormat="1" ht="120.75">
      <c r="A230" s="58" t="s">
        <v>397</v>
      </c>
      <c r="B230" s="161" t="s">
        <v>5</v>
      </c>
      <c r="C230" s="74" t="s">
        <v>187</v>
      </c>
      <c r="D230" s="59" t="s">
        <v>293</v>
      </c>
      <c r="E230" s="59"/>
      <c r="F230" s="160">
        <f>F231</f>
        <v>20</v>
      </c>
      <c r="G230" s="160">
        <f>G231</f>
        <v>20.8</v>
      </c>
      <c r="H230" s="160">
        <f>H231</f>
        <v>21.6</v>
      </c>
    </row>
    <row r="231" spans="1:8" s="118" customFormat="1" ht="26.25">
      <c r="A231" s="65" t="s">
        <v>712</v>
      </c>
      <c r="B231" s="161" t="s">
        <v>5</v>
      </c>
      <c r="C231" s="74" t="s">
        <v>187</v>
      </c>
      <c r="D231" s="59" t="s">
        <v>293</v>
      </c>
      <c r="E231" s="59">
        <v>240</v>
      </c>
      <c r="F231" s="160">
        <v>20</v>
      </c>
      <c r="G231" s="160">
        <v>20.8</v>
      </c>
      <c r="H231" s="160">
        <v>21.6</v>
      </c>
    </row>
    <row r="232" spans="1:8" s="118" customFormat="1" ht="134.25">
      <c r="A232" s="58" t="s">
        <v>654</v>
      </c>
      <c r="B232" s="161" t="s">
        <v>5</v>
      </c>
      <c r="C232" s="74" t="s">
        <v>187</v>
      </c>
      <c r="D232" s="59" t="s">
        <v>295</v>
      </c>
      <c r="E232" s="59"/>
      <c r="F232" s="160">
        <f>F233</f>
        <v>15</v>
      </c>
      <c r="G232" s="160">
        <f>G233</f>
        <v>15.6</v>
      </c>
      <c r="H232" s="160">
        <f>H233</f>
        <v>16.2</v>
      </c>
    </row>
    <row r="233" spans="1:8" s="118" customFormat="1" ht="26.25">
      <c r="A233" s="65" t="s">
        <v>712</v>
      </c>
      <c r="B233" s="161" t="s">
        <v>5</v>
      </c>
      <c r="C233" s="74" t="s">
        <v>187</v>
      </c>
      <c r="D233" s="59" t="s">
        <v>295</v>
      </c>
      <c r="E233" s="59">
        <v>240</v>
      </c>
      <c r="F233" s="160">
        <v>15</v>
      </c>
      <c r="G233" s="160">
        <v>15.6</v>
      </c>
      <c r="H233" s="160">
        <v>16.2</v>
      </c>
    </row>
    <row r="234" spans="1:8" s="118" customFormat="1" ht="107.25">
      <c r="A234" s="58" t="s">
        <v>398</v>
      </c>
      <c r="B234" s="161" t="s">
        <v>5</v>
      </c>
      <c r="C234" s="74" t="s">
        <v>187</v>
      </c>
      <c r="D234" s="59" t="s">
        <v>296</v>
      </c>
      <c r="E234" s="59"/>
      <c r="F234" s="160">
        <f>F235</f>
        <v>20</v>
      </c>
      <c r="G234" s="160">
        <f>G235</f>
        <v>20.8</v>
      </c>
      <c r="H234" s="160">
        <f>H235</f>
        <v>21.6</v>
      </c>
    </row>
    <row r="235" spans="1:8" s="118" customFormat="1" ht="26.25">
      <c r="A235" s="65" t="s">
        <v>712</v>
      </c>
      <c r="B235" s="161" t="s">
        <v>5</v>
      </c>
      <c r="C235" s="74" t="s">
        <v>187</v>
      </c>
      <c r="D235" s="59" t="s">
        <v>296</v>
      </c>
      <c r="E235" s="59">
        <v>240</v>
      </c>
      <c r="F235" s="160">
        <v>20</v>
      </c>
      <c r="G235" s="160">
        <v>20.8</v>
      </c>
      <c r="H235" s="160">
        <v>21.6</v>
      </c>
    </row>
    <row r="236" spans="1:8" s="230" customFormat="1" ht="13.5">
      <c r="A236" s="103" t="s">
        <v>272</v>
      </c>
      <c r="B236" s="193" t="s">
        <v>5</v>
      </c>
      <c r="C236" s="105" t="s">
        <v>271</v>
      </c>
      <c r="D236" s="220"/>
      <c r="E236" s="220"/>
      <c r="F236" s="194">
        <f>F237+F253</f>
        <v>14530</v>
      </c>
      <c r="G236" s="194">
        <f>G237+G253</f>
        <v>15051.2</v>
      </c>
      <c r="H236" s="194">
        <f>H237+H253</f>
        <v>15593.3</v>
      </c>
    </row>
    <row r="237" spans="1:8" s="230" customFormat="1" ht="13.5">
      <c r="A237" s="103" t="s">
        <v>91</v>
      </c>
      <c r="B237" s="193" t="s">
        <v>5</v>
      </c>
      <c r="C237" s="105" t="s">
        <v>90</v>
      </c>
      <c r="D237" s="220"/>
      <c r="E237" s="220"/>
      <c r="F237" s="194">
        <f>F238</f>
        <v>9800</v>
      </c>
      <c r="G237" s="194">
        <f>G238</f>
        <v>10132</v>
      </c>
      <c r="H237" s="194">
        <f>H238</f>
        <v>10477.3</v>
      </c>
    </row>
    <row r="238" spans="1:8" s="64" customFormat="1" ht="13.5">
      <c r="A238" s="69" t="s">
        <v>717</v>
      </c>
      <c r="B238" s="195" t="s">
        <v>5</v>
      </c>
      <c r="C238" s="73" t="s">
        <v>90</v>
      </c>
      <c r="D238" s="72" t="s">
        <v>9</v>
      </c>
      <c r="E238" s="72"/>
      <c r="F238" s="196">
        <f>F239+F242+F245+F248</f>
        <v>9800</v>
      </c>
      <c r="G238" s="196">
        <f>G239+G242+G245+G248</f>
        <v>10132</v>
      </c>
      <c r="H238" s="196">
        <f>H239+H242+H245+H248</f>
        <v>10477.3</v>
      </c>
    </row>
    <row r="239" spans="1:8" s="64" customFormat="1" ht="66.75">
      <c r="A239" s="53" t="s">
        <v>463</v>
      </c>
      <c r="B239" s="195" t="s">
        <v>5</v>
      </c>
      <c r="C239" s="73" t="s">
        <v>90</v>
      </c>
      <c r="D239" s="72" t="s">
        <v>29</v>
      </c>
      <c r="E239" s="72"/>
      <c r="F239" s="196">
        <f aca="true" t="shared" si="18" ref="F239:H240">F240</f>
        <v>3630</v>
      </c>
      <c r="G239" s="196">
        <f t="shared" si="18"/>
        <v>3775.2</v>
      </c>
      <c r="H239" s="196">
        <f t="shared" si="18"/>
        <v>3926.2</v>
      </c>
    </row>
    <row r="240" spans="1:8" s="118" customFormat="1" ht="80.25">
      <c r="A240" s="60" t="s">
        <v>428</v>
      </c>
      <c r="B240" s="161" t="s">
        <v>5</v>
      </c>
      <c r="C240" s="74" t="s">
        <v>90</v>
      </c>
      <c r="D240" s="59" t="s">
        <v>88</v>
      </c>
      <c r="E240" s="59"/>
      <c r="F240" s="160">
        <f t="shared" si="18"/>
        <v>3630</v>
      </c>
      <c r="G240" s="160">
        <f t="shared" si="18"/>
        <v>3775.2</v>
      </c>
      <c r="H240" s="160">
        <f t="shared" si="18"/>
        <v>3926.2</v>
      </c>
    </row>
    <row r="241" spans="1:8" s="118" customFormat="1" ht="39.75">
      <c r="A241" s="58" t="s">
        <v>132</v>
      </c>
      <c r="B241" s="161" t="s">
        <v>5</v>
      </c>
      <c r="C241" s="74" t="s">
        <v>90</v>
      </c>
      <c r="D241" s="59" t="s">
        <v>88</v>
      </c>
      <c r="E241" s="59" t="s">
        <v>89</v>
      </c>
      <c r="F241" s="160">
        <v>3630</v>
      </c>
      <c r="G241" s="160">
        <v>3775.2</v>
      </c>
      <c r="H241" s="160">
        <v>3926.2</v>
      </c>
    </row>
    <row r="242" spans="1:8" s="64" customFormat="1" ht="66.75">
      <c r="A242" s="53" t="s">
        <v>400</v>
      </c>
      <c r="B242" s="195" t="s">
        <v>5</v>
      </c>
      <c r="C242" s="73" t="s">
        <v>90</v>
      </c>
      <c r="D242" s="72" t="s">
        <v>30</v>
      </c>
      <c r="E242" s="72"/>
      <c r="F242" s="196">
        <f aca="true" t="shared" si="19" ref="F242:H243">F243</f>
        <v>3800</v>
      </c>
      <c r="G242" s="196">
        <f t="shared" si="19"/>
        <v>3952</v>
      </c>
      <c r="H242" s="196">
        <f t="shared" si="19"/>
        <v>4110.1</v>
      </c>
    </row>
    <row r="243" spans="1:8" s="118" customFormat="1" ht="66.75">
      <c r="A243" s="60" t="s">
        <v>401</v>
      </c>
      <c r="B243" s="161" t="s">
        <v>5</v>
      </c>
      <c r="C243" s="74" t="s">
        <v>90</v>
      </c>
      <c r="D243" s="59" t="s">
        <v>92</v>
      </c>
      <c r="E243" s="59"/>
      <c r="F243" s="160">
        <f t="shared" si="19"/>
        <v>3800</v>
      </c>
      <c r="G243" s="160">
        <f t="shared" si="19"/>
        <v>3952</v>
      </c>
      <c r="H243" s="160">
        <f t="shared" si="19"/>
        <v>4110.1</v>
      </c>
    </row>
    <row r="244" spans="1:8" s="118" customFormat="1" ht="39.75">
      <c r="A244" s="58" t="s">
        <v>132</v>
      </c>
      <c r="B244" s="161" t="s">
        <v>5</v>
      </c>
      <c r="C244" s="74" t="s">
        <v>90</v>
      </c>
      <c r="D244" s="59" t="s">
        <v>92</v>
      </c>
      <c r="E244" s="59" t="s">
        <v>89</v>
      </c>
      <c r="F244" s="160">
        <v>3800</v>
      </c>
      <c r="G244" s="160">
        <v>3952</v>
      </c>
      <c r="H244" s="160">
        <v>4110.1</v>
      </c>
    </row>
    <row r="245" spans="1:8" s="64" customFormat="1" ht="80.25">
      <c r="A245" s="53" t="s">
        <v>429</v>
      </c>
      <c r="B245" s="195" t="s">
        <v>5</v>
      </c>
      <c r="C245" s="73" t="s">
        <v>90</v>
      </c>
      <c r="D245" s="72" t="s">
        <v>31</v>
      </c>
      <c r="E245" s="72"/>
      <c r="F245" s="196">
        <f aca="true" t="shared" si="20" ref="F245:H246">F246</f>
        <v>570</v>
      </c>
      <c r="G245" s="196">
        <f t="shared" si="20"/>
        <v>592.8</v>
      </c>
      <c r="H245" s="196">
        <f t="shared" si="20"/>
        <v>616.5</v>
      </c>
    </row>
    <row r="246" spans="1:8" s="118" customFormat="1" ht="107.25">
      <c r="A246" s="58" t="s">
        <v>464</v>
      </c>
      <c r="B246" s="161" t="s">
        <v>5</v>
      </c>
      <c r="C246" s="74" t="s">
        <v>90</v>
      </c>
      <c r="D246" s="59" t="s">
        <v>128</v>
      </c>
      <c r="E246" s="59"/>
      <c r="F246" s="160">
        <f t="shared" si="20"/>
        <v>570</v>
      </c>
      <c r="G246" s="160">
        <f t="shared" si="20"/>
        <v>592.8</v>
      </c>
      <c r="H246" s="160">
        <f t="shared" si="20"/>
        <v>616.5</v>
      </c>
    </row>
    <row r="247" spans="1:8" s="118" customFormat="1" ht="26.25">
      <c r="A247" s="65" t="s">
        <v>712</v>
      </c>
      <c r="B247" s="161" t="s">
        <v>5</v>
      </c>
      <c r="C247" s="74" t="s">
        <v>90</v>
      </c>
      <c r="D247" s="59" t="s">
        <v>128</v>
      </c>
      <c r="E247" s="59">
        <v>240</v>
      </c>
      <c r="F247" s="160">
        <f>570</f>
        <v>570</v>
      </c>
      <c r="G247" s="160">
        <v>592.8</v>
      </c>
      <c r="H247" s="160">
        <v>616.5</v>
      </c>
    </row>
    <row r="248" spans="1:8" s="64" customFormat="1" ht="66.75">
      <c r="A248" s="53" t="s">
        <v>402</v>
      </c>
      <c r="B248" s="195" t="s">
        <v>5</v>
      </c>
      <c r="C248" s="73" t="s">
        <v>90</v>
      </c>
      <c r="D248" s="72" t="s">
        <v>32</v>
      </c>
      <c r="E248" s="72"/>
      <c r="F248" s="196">
        <f>F249+F251</f>
        <v>1800</v>
      </c>
      <c r="G248" s="196">
        <f>G249+G251</f>
        <v>1812</v>
      </c>
      <c r="H248" s="196">
        <f>H249+H251</f>
        <v>1824.5</v>
      </c>
    </row>
    <row r="249" spans="1:8" s="118" customFormat="1" ht="80.25">
      <c r="A249" s="58" t="s">
        <v>430</v>
      </c>
      <c r="B249" s="161" t="s">
        <v>5</v>
      </c>
      <c r="C249" s="74" t="s">
        <v>90</v>
      </c>
      <c r="D249" s="59" t="s">
        <v>94</v>
      </c>
      <c r="E249" s="59"/>
      <c r="F249" s="160">
        <f>F250</f>
        <v>300</v>
      </c>
      <c r="G249" s="160">
        <f>G250</f>
        <v>312</v>
      </c>
      <c r="H249" s="160">
        <f>H250</f>
        <v>324.5</v>
      </c>
    </row>
    <row r="250" spans="1:8" s="118" customFormat="1" ht="39.75">
      <c r="A250" s="58" t="s">
        <v>132</v>
      </c>
      <c r="B250" s="161" t="s">
        <v>5</v>
      </c>
      <c r="C250" s="74" t="s">
        <v>90</v>
      </c>
      <c r="D250" s="59" t="s">
        <v>94</v>
      </c>
      <c r="E250" s="59" t="s">
        <v>89</v>
      </c>
      <c r="F250" s="160">
        <v>300</v>
      </c>
      <c r="G250" s="160">
        <v>312</v>
      </c>
      <c r="H250" s="160">
        <v>324.5</v>
      </c>
    </row>
    <row r="251" spans="1:8" s="118" customFormat="1" ht="93.75">
      <c r="A251" s="58" t="s">
        <v>547</v>
      </c>
      <c r="B251" s="161" t="s">
        <v>5</v>
      </c>
      <c r="C251" s="74" t="s">
        <v>90</v>
      </c>
      <c r="D251" s="59" t="s">
        <v>546</v>
      </c>
      <c r="E251" s="59"/>
      <c r="F251" s="160">
        <f>F252</f>
        <v>1500</v>
      </c>
      <c r="G251" s="160">
        <f>G252</f>
        <v>1500</v>
      </c>
      <c r="H251" s="160">
        <f>H252</f>
        <v>1500</v>
      </c>
    </row>
    <row r="252" spans="1:8" s="118" customFormat="1" ht="39.75">
      <c r="A252" s="58" t="s">
        <v>132</v>
      </c>
      <c r="B252" s="161" t="s">
        <v>5</v>
      </c>
      <c r="C252" s="74" t="s">
        <v>90</v>
      </c>
      <c r="D252" s="59" t="s">
        <v>546</v>
      </c>
      <c r="E252" s="59" t="s">
        <v>89</v>
      </c>
      <c r="F252" s="160">
        <v>1500</v>
      </c>
      <c r="G252" s="160">
        <v>1500</v>
      </c>
      <c r="H252" s="160">
        <v>1500</v>
      </c>
    </row>
    <row r="253" spans="1:8" s="230" customFormat="1" ht="13.5">
      <c r="A253" s="103" t="s">
        <v>97</v>
      </c>
      <c r="B253" s="193" t="s">
        <v>5</v>
      </c>
      <c r="C253" s="105" t="s">
        <v>96</v>
      </c>
      <c r="D253" s="220"/>
      <c r="E253" s="220"/>
      <c r="F253" s="194">
        <f>F254+F258+F271</f>
        <v>4730</v>
      </c>
      <c r="G253" s="194">
        <f>G254+G258+G271</f>
        <v>4919.2</v>
      </c>
      <c r="H253" s="194">
        <f>H254+H258+H271</f>
        <v>5116</v>
      </c>
    </row>
    <row r="254" spans="1:8" s="224" customFormat="1" ht="39.75">
      <c r="A254" s="52" t="s">
        <v>199</v>
      </c>
      <c r="B254" s="195" t="s">
        <v>5</v>
      </c>
      <c r="C254" s="73" t="s">
        <v>96</v>
      </c>
      <c r="D254" s="72" t="s">
        <v>9</v>
      </c>
      <c r="E254" s="72"/>
      <c r="F254" s="196">
        <f>F255</f>
        <v>300</v>
      </c>
      <c r="G254" s="196">
        <f aca="true" t="shared" si="21" ref="G254:H256">G255</f>
        <v>312</v>
      </c>
      <c r="H254" s="196">
        <f t="shared" si="21"/>
        <v>324.5</v>
      </c>
    </row>
    <row r="255" spans="1:8" s="224" customFormat="1" ht="66.75">
      <c r="A255" s="53" t="s">
        <v>466</v>
      </c>
      <c r="B255" s="195" t="s">
        <v>5</v>
      </c>
      <c r="C255" s="73" t="s">
        <v>96</v>
      </c>
      <c r="D255" s="72" t="s">
        <v>32</v>
      </c>
      <c r="E255" s="72"/>
      <c r="F255" s="196">
        <f>F256</f>
        <v>300</v>
      </c>
      <c r="G255" s="196">
        <f t="shared" si="21"/>
        <v>312</v>
      </c>
      <c r="H255" s="196">
        <f t="shared" si="21"/>
        <v>324.5</v>
      </c>
    </row>
    <row r="256" spans="1:8" s="118" customFormat="1" ht="80.25">
      <c r="A256" s="58" t="s">
        <v>403</v>
      </c>
      <c r="B256" s="161" t="s">
        <v>5</v>
      </c>
      <c r="C256" s="74" t="s">
        <v>96</v>
      </c>
      <c r="D256" s="59" t="s">
        <v>95</v>
      </c>
      <c r="E256" s="59"/>
      <c r="F256" s="160">
        <f>F257</f>
        <v>300</v>
      </c>
      <c r="G256" s="160">
        <f t="shared" si="21"/>
        <v>312</v>
      </c>
      <c r="H256" s="160">
        <f t="shared" si="21"/>
        <v>324.5</v>
      </c>
    </row>
    <row r="257" spans="1:8" s="118" customFormat="1" ht="39.75">
      <c r="A257" s="58" t="s">
        <v>132</v>
      </c>
      <c r="B257" s="161" t="s">
        <v>5</v>
      </c>
      <c r="C257" s="74" t="s">
        <v>96</v>
      </c>
      <c r="D257" s="59" t="s">
        <v>95</v>
      </c>
      <c r="E257" s="59" t="s">
        <v>89</v>
      </c>
      <c r="F257" s="160">
        <v>300</v>
      </c>
      <c r="G257" s="160">
        <v>312</v>
      </c>
      <c r="H257" s="160">
        <v>324.5</v>
      </c>
    </row>
    <row r="258" spans="1:8" s="224" customFormat="1" ht="39.75">
      <c r="A258" s="52" t="s">
        <v>1</v>
      </c>
      <c r="B258" s="195" t="s">
        <v>5</v>
      </c>
      <c r="C258" s="73" t="s">
        <v>96</v>
      </c>
      <c r="D258" s="72" t="s">
        <v>11</v>
      </c>
      <c r="E258" s="72"/>
      <c r="F258" s="196">
        <f>F259+F268</f>
        <v>930</v>
      </c>
      <c r="G258" s="196">
        <f>G259+G268</f>
        <v>967.1999999999999</v>
      </c>
      <c r="H258" s="196">
        <f>H259+H268</f>
        <v>1005.9000000000001</v>
      </c>
    </row>
    <row r="259" spans="1:8" s="224" customFormat="1" ht="80.25">
      <c r="A259" s="53" t="s">
        <v>467</v>
      </c>
      <c r="B259" s="195" t="s">
        <v>5</v>
      </c>
      <c r="C259" s="73" t="s">
        <v>96</v>
      </c>
      <c r="D259" s="72" t="s">
        <v>40</v>
      </c>
      <c r="E259" s="72"/>
      <c r="F259" s="196">
        <f>F260+F262+F264+F266</f>
        <v>630</v>
      </c>
      <c r="G259" s="196">
        <f>G260+G262+G264+G266</f>
        <v>655.1999999999999</v>
      </c>
      <c r="H259" s="196">
        <f>H260+H262+H264+H266</f>
        <v>681.4000000000001</v>
      </c>
    </row>
    <row r="260" spans="1:8" s="118" customFormat="1" ht="107.25">
      <c r="A260" s="29" t="s">
        <v>468</v>
      </c>
      <c r="B260" s="161" t="s">
        <v>5</v>
      </c>
      <c r="C260" s="74" t="s">
        <v>96</v>
      </c>
      <c r="D260" s="59" t="s">
        <v>286</v>
      </c>
      <c r="E260" s="59"/>
      <c r="F260" s="160">
        <f>F261</f>
        <v>300</v>
      </c>
      <c r="G260" s="160">
        <f>G261</f>
        <v>312</v>
      </c>
      <c r="H260" s="160">
        <f>H261</f>
        <v>324.5</v>
      </c>
    </row>
    <row r="261" spans="1:8" s="118" customFormat="1" ht="39.75">
      <c r="A261" s="58" t="s">
        <v>132</v>
      </c>
      <c r="B261" s="161" t="s">
        <v>5</v>
      </c>
      <c r="C261" s="74" t="s">
        <v>96</v>
      </c>
      <c r="D261" s="59" t="s">
        <v>286</v>
      </c>
      <c r="E261" s="59" t="s">
        <v>89</v>
      </c>
      <c r="F261" s="160">
        <v>300</v>
      </c>
      <c r="G261" s="160">
        <v>312</v>
      </c>
      <c r="H261" s="160">
        <v>324.5</v>
      </c>
    </row>
    <row r="262" spans="1:8" s="118" customFormat="1" ht="107.25">
      <c r="A262" s="29" t="s">
        <v>469</v>
      </c>
      <c r="B262" s="161" t="s">
        <v>5</v>
      </c>
      <c r="C262" s="74" t="s">
        <v>96</v>
      </c>
      <c r="D262" s="59" t="s">
        <v>287</v>
      </c>
      <c r="E262" s="59"/>
      <c r="F262" s="160">
        <f>F263</f>
        <v>260</v>
      </c>
      <c r="G262" s="160">
        <f>G263</f>
        <v>270.4</v>
      </c>
      <c r="H262" s="160">
        <f>H263</f>
        <v>281.2</v>
      </c>
    </row>
    <row r="263" spans="1:8" s="118" customFormat="1" ht="26.25">
      <c r="A263" s="58" t="s">
        <v>232</v>
      </c>
      <c r="B263" s="161" t="s">
        <v>5</v>
      </c>
      <c r="C263" s="74" t="s">
        <v>96</v>
      </c>
      <c r="D263" s="59" t="s">
        <v>287</v>
      </c>
      <c r="E263" s="59" t="s">
        <v>231</v>
      </c>
      <c r="F263" s="160">
        <v>260</v>
      </c>
      <c r="G263" s="160">
        <v>270.4</v>
      </c>
      <c r="H263" s="160">
        <v>281.2</v>
      </c>
    </row>
    <row r="264" spans="1:8" s="118" customFormat="1" ht="107.25">
      <c r="A264" s="29" t="s">
        <v>470</v>
      </c>
      <c r="B264" s="161" t="s">
        <v>5</v>
      </c>
      <c r="C264" s="74" t="s">
        <v>96</v>
      </c>
      <c r="D264" s="59" t="s">
        <v>288</v>
      </c>
      <c r="E264" s="59"/>
      <c r="F264" s="160">
        <f>F265</f>
        <v>20</v>
      </c>
      <c r="G264" s="160">
        <f>G265</f>
        <v>20.8</v>
      </c>
      <c r="H264" s="160">
        <f>H265</f>
        <v>21.6</v>
      </c>
    </row>
    <row r="265" spans="1:8" s="118" customFormat="1" ht="26.25">
      <c r="A265" s="29" t="s">
        <v>712</v>
      </c>
      <c r="B265" s="161" t="s">
        <v>5</v>
      </c>
      <c r="C265" s="74" t="s">
        <v>96</v>
      </c>
      <c r="D265" s="59" t="s">
        <v>288</v>
      </c>
      <c r="E265" s="59">
        <v>240</v>
      </c>
      <c r="F265" s="160">
        <v>20</v>
      </c>
      <c r="G265" s="160">
        <v>20.8</v>
      </c>
      <c r="H265" s="160">
        <v>21.6</v>
      </c>
    </row>
    <row r="266" spans="1:8" s="118" customFormat="1" ht="93.75">
      <c r="A266" s="29" t="s">
        <v>568</v>
      </c>
      <c r="B266" s="161" t="s">
        <v>5</v>
      </c>
      <c r="C266" s="74" t="s">
        <v>96</v>
      </c>
      <c r="D266" s="59" t="s">
        <v>289</v>
      </c>
      <c r="E266" s="59"/>
      <c r="F266" s="160">
        <f>F267</f>
        <v>50</v>
      </c>
      <c r="G266" s="160">
        <f>G267</f>
        <v>52</v>
      </c>
      <c r="H266" s="160">
        <f>H267</f>
        <v>54.1</v>
      </c>
    </row>
    <row r="267" spans="1:8" s="118" customFormat="1" ht="26.25">
      <c r="A267" s="29" t="s">
        <v>712</v>
      </c>
      <c r="B267" s="161" t="s">
        <v>5</v>
      </c>
      <c r="C267" s="74" t="s">
        <v>96</v>
      </c>
      <c r="D267" s="59" t="s">
        <v>289</v>
      </c>
      <c r="E267" s="59">
        <v>240</v>
      </c>
      <c r="F267" s="160">
        <v>50</v>
      </c>
      <c r="G267" s="160">
        <v>52</v>
      </c>
      <c r="H267" s="160">
        <v>54.1</v>
      </c>
    </row>
    <row r="268" spans="1:8" s="64" customFormat="1" ht="66.75">
      <c r="A268" s="53" t="s">
        <v>471</v>
      </c>
      <c r="B268" s="195" t="s">
        <v>5</v>
      </c>
      <c r="C268" s="73" t="s">
        <v>96</v>
      </c>
      <c r="D268" s="72" t="s">
        <v>42</v>
      </c>
      <c r="E268" s="72"/>
      <c r="F268" s="196">
        <f aca="true" t="shared" si="22" ref="F268:H269">F269</f>
        <v>300</v>
      </c>
      <c r="G268" s="196">
        <f t="shared" si="22"/>
        <v>312</v>
      </c>
      <c r="H268" s="196">
        <f t="shared" si="22"/>
        <v>324.5</v>
      </c>
    </row>
    <row r="269" spans="1:8" s="118" customFormat="1" ht="80.25">
      <c r="A269" s="58" t="s">
        <v>291</v>
      </c>
      <c r="B269" s="161" t="s">
        <v>5</v>
      </c>
      <c r="C269" s="74" t="s">
        <v>96</v>
      </c>
      <c r="D269" s="59" t="s">
        <v>292</v>
      </c>
      <c r="E269" s="59"/>
      <c r="F269" s="160">
        <f t="shared" si="22"/>
        <v>300</v>
      </c>
      <c r="G269" s="160">
        <f t="shared" si="22"/>
        <v>312</v>
      </c>
      <c r="H269" s="160">
        <f t="shared" si="22"/>
        <v>324.5</v>
      </c>
    </row>
    <row r="270" spans="1:8" s="118" customFormat="1" ht="26.25">
      <c r="A270" s="29" t="s">
        <v>712</v>
      </c>
      <c r="B270" s="161" t="s">
        <v>5</v>
      </c>
      <c r="C270" s="74" t="s">
        <v>96</v>
      </c>
      <c r="D270" s="59" t="s">
        <v>292</v>
      </c>
      <c r="E270" s="59">
        <v>240</v>
      </c>
      <c r="F270" s="160">
        <v>300</v>
      </c>
      <c r="G270" s="160">
        <v>312</v>
      </c>
      <c r="H270" s="160">
        <v>324.5</v>
      </c>
    </row>
    <row r="271" spans="1:8" s="233" customFormat="1" ht="13.5">
      <c r="A271" s="52" t="s">
        <v>370</v>
      </c>
      <c r="B271" s="195" t="s">
        <v>5</v>
      </c>
      <c r="C271" s="107" t="s">
        <v>96</v>
      </c>
      <c r="D271" s="107" t="s">
        <v>4</v>
      </c>
      <c r="E271" s="109"/>
      <c r="F271" s="202">
        <f>F272</f>
        <v>3500</v>
      </c>
      <c r="G271" s="202">
        <f aca="true" t="shared" si="23" ref="G271:H273">G272</f>
        <v>3640</v>
      </c>
      <c r="H271" s="202">
        <f t="shared" si="23"/>
        <v>3785.6</v>
      </c>
    </row>
    <row r="272" spans="1:8" s="233" customFormat="1" ht="13.5">
      <c r="A272" s="53" t="s">
        <v>239</v>
      </c>
      <c r="B272" s="195" t="s">
        <v>5</v>
      </c>
      <c r="C272" s="107" t="s">
        <v>96</v>
      </c>
      <c r="D272" s="107" t="s">
        <v>234</v>
      </c>
      <c r="E272" s="109"/>
      <c r="F272" s="202">
        <f>F273</f>
        <v>3500</v>
      </c>
      <c r="G272" s="202">
        <f t="shared" si="23"/>
        <v>3640</v>
      </c>
      <c r="H272" s="202">
        <f t="shared" si="23"/>
        <v>3785.6</v>
      </c>
    </row>
    <row r="273" spans="1:8" s="227" customFormat="1" ht="53.25">
      <c r="A273" s="130" t="s">
        <v>626</v>
      </c>
      <c r="B273" s="161" t="s">
        <v>5</v>
      </c>
      <c r="C273" s="125" t="s">
        <v>96</v>
      </c>
      <c r="D273" s="68" t="s">
        <v>625</v>
      </c>
      <c r="E273" s="67"/>
      <c r="F273" s="200">
        <f>F274</f>
        <v>3500</v>
      </c>
      <c r="G273" s="200">
        <f t="shared" si="23"/>
        <v>3640</v>
      </c>
      <c r="H273" s="200">
        <f t="shared" si="23"/>
        <v>3785.6</v>
      </c>
    </row>
    <row r="274" spans="1:8" s="227" customFormat="1" ht="26.25">
      <c r="A274" s="29" t="s">
        <v>712</v>
      </c>
      <c r="B274" s="161" t="s">
        <v>5</v>
      </c>
      <c r="C274" s="125" t="s">
        <v>96</v>
      </c>
      <c r="D274" s="68" t="s">
        <v>625</v>
      </c>
      <c r="E274" s="67">
        <v>240</v>
      </c>
      <c r="F274" s="200">
        <v>3500</v>
      </c>
      <c r="G274" s="200">
        <v>3640</v>
      </c>
      <c r="H274" s="200">
        <v>3785.6</v>
      </c>
    </row>
    <row r="275" spans="1:8" s="230" customFormat="1" ht="13.5">
      <c r="A275" s="110" t="s">
        <v>472</v>
      </c>
      <c r="B275" s="193" t="s">
        <v>5</v>
      </c>
      <c r="C275" s="105" t="s">
        <v>261</v>
      </c>
      <c r="D275" s="220"/>
      <c r="E275" s="220"/>
      <c r="F275" s="194">
        <f>F276</f>
        <v>668.6</v>
      </c>
      <c r="G275" s="194">
        <f aca="true" t="shared" si="24" ref="G275:H279">G276</f>
        <v>1206.6</v>
      </c>
      <c r="H275" s="194">
        <f t="shared" si="24"/>
        <v>1206.6</v>
      </c>
    </row>
    <row r="276" spans="1:8" s="232" customFormat="1" ht="13.5">
      <c r="A276" s="110" t="s">
        <v>76</v>
      </c>
      <c r="B276" s="193" t="s">
        <v>5</v>
      </c>
      <c r="C276" s="105" t="s">
        <v>75</v>
      </c>
      <c r="D276" s="220"/>
      <c r="E276" s="220"/>
      <c r="F276" s="194">
        <f>F277</f>
        <v>668.6</v>
      </c>
      <c r="G276" s="194">
        <f t="shared" si="24"/>
        <v>1206.6</v>
      </c>
      <c r="H276" s="194">
        <f t="shared" si="24"/>
        <v>1206.6</v>
      </c>
    </row>
    <row r="277" spans="1:8" s="118" customFormat="1" ht="13.5">
      <c r="A277" s="52" t="s">
        <v>370</v>
      </c>
      <c r="B277" s="195" t="s">
        <v>5</v>
      </c>
      <c r="C277" s="73" t="s">
        <v>75</v>
      </c>
      <c r="D277" s="71" t="s">
        <v>4</v>
      </c>
      <c r="E277" s="71"/>
      <c r="F277" s="196">
        <f>F278</f>
        <v>668.6</v>
      </c>
      <c r="G277" s="196">
        <f t="shared" si="24"/>
        <v>1206.6</v>
      </c>
      <c r="H277" s="196">
        <f t="shared" si="24"/>
        <v>1206.6</v>
      </c>
    </row>
    <row r="278" spans="1:8" s="216" customFormat="1" ht="13.5">
      <c r="A278" s="53" t="s">
        <v>239</v>
      </c>
      <c r="B278" s="195" t="s">
        <v>5</v>
      </c>
      <c r="C278" s="73" t="s">
        <v>75</v>
      </c>
      <c r="D278" s="72" t="s">
        <v>234</v>
      </c>
      <c r="E278" s="72"/>
      <c r="F278" s="196">
        <f>F279</f>
        <v>668.6</v>
      </c>
      <c r="G278" s="196">
        <f t="shared" si="24"/>
        <v>1206.6</v>
      </c>
      <c r="H278" s="196">
        <f t="shared" si="24"/>
        <v>1206.6</v>
      </c>
    </row>
    <row r="279" spans="1:8" s="216" customFormat="1" ht="53.25">
      <c r="A279" s="212" t="s">
        <v>674</v>
      </c>
      <c r="B279" s="228" t="s">
        <v>5</v>
      </c>
      <c r="C279" s="74" t="s">
        <v>75</v>
      </c>
      <c r="D279" s="68" t="s">
        <v>617</v>
      </c>
      <c r="E279" s="229"/>
      <c r="F279" s="200">
        <f>F280</f>
        <v>668.6</v>
      </c>
      <c r="G279" s="200">
        <f t="shared" si="24"/>
        <v>1206.6</v>
      </c>
      <c r="H279" s="200">
        <f t="shared" si="24"/>
        <v>1206.6</v>
      </c>
    </row>
    <row r="280" spans="1:8" s="216" customFormat="1" ht="26.25">
      <c r="A280" s="60" t="s">
        <v>712</v>
      </c>
      <c r="B280" s="161" t="s">
        <v>5</v>
      </c>
      <c r="C280" s="74" t="s">
        <v>75</v>
      </c>
      <c r="D280" s="68" t="s">
        <v>617</v>
      </c>
      <c r="E280" s="59">
        <v>240</v>
      </c>
      <c r="F280" s="160">
        <v>668.6</v>
      </c>
      <c r="G280" s="160">
        <v>1206.6</v>
      </c>
      <c r="H280" s="160">
        <v>1206.6</v>
      </c>
    </row>
    <row r="281" spans="1:8" s="232" customFormat="1" ht="13.5">
      <c r="A281" s="103" t="s">
        <v>279</v>
      </c>
      <c r="B281" s="193" t="s">
        <v>5</v>
      </c>
      <c r="C281" s="104" t="s">
        <v>273</v>
      </c>
      <c r="D281" s="220"/>
      <c r="E281" s="220"/>
      <c r="F281" s="194">
        <f aca="true" t="shared" si="25" ref="F281:H282">F282</f>
        <v>350</v>
      </c>
      <c r="G281" s="194">
        <f t="shared" si="25"/>
        <v>364</v>
      </c>
      <c r="H281" s="194">
        <f t="shared" si="25"/>
        <v>378.40000000000003</v>
      </c>
    </row>
    <row r="282" spans="1:8" s="64" customFormat="1" ht="13.5">
      <c r="A282" s="103" t="s">
        <v>219</v>
      </c>
      <c r="B282" s="193" t="s">
        <v>5</v>
      </c>
      <c r="C282" s="104" t="s">
        <v>218</v>
      </c>
      <c r="D282" s="220"/>
      <c r="E282" s="220"/>
      <c r="F282" s="194">
        <f t="shared" si="25"/>
        <v>350</v>
      </c>
      <c r="G282" s="194">
        <f t="shared" si="25"/>
        <v>364</v>
      </c>
      <c r="H282" s="194">
        <f t="shared" si="25"/>
        <v>378.40000000000003</v>
      </c>
    </row>
    <row r="283" spans="1:8" s="224" customFormat="1" ht="39.75">
      <c r="A283" s="52" t="s">
        <v>3</v>
      </c>
      <c r="B283" s="195" t="s">
        <v>5</v>
      </c>
      <c r="C283" s="51" t="s">
        <v>218</v>
      </c>
      <c r="D283" s="72" t="s">
        <v>14</v>
      </c>
      <c r="E283" s="72"/>
      <c r="F283" s="196">
        <f>F284+F297+F302</f>
        <v>350</v>
      </c>
      <c r="G283" s="196">
        <f>G284+G297+G302</f>
        <v>364</v>
      </c>
      <c r="H283" s="196">
        <f>H284+H297+H302</f>
        <v>378.40000000000003</v>
      </c>
    </row>
    <row r="284" spans="1:8" s="224" customFormat="1" ht="53.25">
      <c r="A284" s="53" t="s">
        <v>510</v>
      </c>
      <c r="B284" s="195" t="s">
        <v>5</v>
      </c>
      <c r="C284" s="51" t="s">
        <v>218</v>
      </c>
      <c r="D284" s="72" t="s">
        <v>48</v>
      </c>
      <c r="E284" s="72"/>
      <c r="F284" s="196">
        <f>F285+F287+F289+F291+F293+F295</f>
        <v>254</v>
      </c>
      <c r="G284" s="196">
        <f>G285+G287+G289+G291+G293+G295</f>
        <v>264.20000000000005</v>
      </c>
      <c r="H284" s="196">
        <f>H285+H287+H289+H291+H293+H295</f>
        <v>274.70000000000005</v>
      </c>
    </row>
    <row r="285" spans="1:8" s="224" customFormat="1" ht="66.75">
      <c r="A285" s="58" t="s">
        <v>511</v>
      </c>
      <c r="B285" s="161" t="s">
        <v>5</v>
      </c>
      <c r="C285" s="55" t="s">
        <v>218</v>
      </c>
      <c r="D285" s="59" t="s">
        <v>222</v>
      </c>
      <c r="E285" s="59"/>
      <c r="F285" s="160">
        <f>F286</f>
        <v>34</v>
      </c>
      <c r="G285" s="160">
        <f>G286</f>
        <v>35.4</v>
      </c>
      <c r="H285" s="160">
        <f>H286</f>
        <v>36.8</v>
      </c>
    </row>
    <row r="286" spans="1:8" s="224" customFormat="1" ht="26.25">
      <c r="A286" s="60" t="s">
        <v>712</v>
      </c>
      <c r="B286" s="161" t="s">
        <v>5</v>
      </c>
      <c r="C286" s="55" t="s">
        <v>218</v>
      </c>
      <c r="D286" s="59" t="s">
        <v>222</v>
      </c>
      <c r="E286" s="59">
        <v>240</v>
      </c>
      <c r="F286" s="160">
        <v>34</v>
      </c>
      <c r="G286" s="160">
        <v>35.4</v>
      </c>
      <c r="H286" s="160">
        <v>36.8</v>
      </c>
    </row>
    <row r="287" spans="1:8" s="224" customFormat="1" ht="80.25">
      <c r="A287" s="58" t="s">
        <v>655</v>
      </c>
      <c r="B287" s="161" t="s">
        <v>5</v>
      </c>
      <c r="C287" s="55" t="s">
        <v>218</v>
      </c>
      <c r="D287" s="59" t="s">
        <v>223</v>
      </c>
      <c r="E287" s="59"/>
      <c r="F287" s="160">
        <f>F288</f>
        <v>70</v>
      </c>
      <c r="G287" s="160">
        <f>G288</f>
        <v>72.8</v>
      </c>
      <c r="H287" s="160">
        <f>H288</f>
        <v>75.7</v>
      </c>
    </row>
    <row r="288" spans="1:8" s="224" customFormat="1" ht="26.25">
      <c r="A288" s="60" t="s">
        <v>712</v>
      </c>
      <c r="B288" s="161" t="s">
        <v>5</v>
      </c>
      <c r="C288" s="55" t="s">
        <v>218</v>
      </c>
      <c r="D288" s="59" t="s">
        <v>223</v>
      </c>
      <c r="E288" s="59">
        <v>240</v>
      </c>
      <c r="F288" s="160">
        <v>70</v>
      </c>
      <c r="G288" s="160">
        <v>72.8</v>
      </c>
      <c r="H288" s="160">
        <v>75.7</v>
      </c>
    </row>
    <row r="289" spans="1:8" s="224" customFormat="1" ht="66.75">
      <c r="A289" s="56" t="s">
        <v>512</v>
      </c>
      <c r="B289" s="161" t="s">
        <v>5</v>
      </c>
      <c r="C289" s="55" t="s">
        <v>218</v>
      </c>
      <c r="D289" s="59" t="s">
        <v>224</v>
      </c>
      <c r="E289" s="59"/>
      <c r="F289" s="160">
        <f>F290</f>
        <v>95</v>
      </c>
      <c r="G289" s="160">
        <f>G290</f>
        <v>98.8</v>
      </c>
      <c r="H289" s="160">
        <f>H290</f>
        <v>102.8</v>
      </c>
    </row>
    <row r="290" spans="1:8" s="224" customFormat="1" ht="26.25">
      <c r="A290" s="60" t="s">
        <v>712</v>
      </c>
      <c r="B290" s="161" t="s">
        <v>5</v>
      </c>
      <c r="C290" s="55" t="s">
        <v>218</v>
      </c>
      <c r="D290" s="59" t="s">
        <v>224</v>
      </c>
      <c r="E290" s="59">
        <v>240</v>
      </c>
      <c r="F290" s="160">
        <v>95</v>
      </c>
      <c r="G290" s="160">
        <v>98.8</v>
      </c>
      <c r="H290" s="160">
        <v>102.8</v>
      </c>
    </row>
    <row r="291" spans="1:8" s="224" customFormat="1" ht="53.25">
      <c r="A291" s="56" t="s">
        <v>216</v>
      </c>
      <c r="B291" s="161" t="s">
        <v>5</v>
      </c>
      <c r="C291" s="55" t="s">
        <v>218</v>
      </c>
      <c r="D291" s="59" t="s">
        <v>225</v>
      </c>
      <c r="E291" s="59"/>
      <c r="F291" s="160">
        <f>F292</f>
        <v>20</v>
      </c>
      <c r="G291" s="160">
        <f>G292</f>
        <v>20.8</v>
      </c>
      <c r="H291" s="160">
        <f>H292</f>
        <v>21.6</v>
      </c>
    </row>
    <row r="292" spans="1:8" s="224" customFormat="1" ht="26.25">
      <c r="A292" s="60" t="s">
        <v>712</v>
      </c>
      <c r="B292" s="161" t="s">
        <v>5</v>
      </c>
      <c r="C292" s="55" t="s">
        <v>218</v>
      </c>
      <c r="D292" s="59" t="s">
        <v>225</v>
      </c>
      <c r="E292" s="59">
        <v>240</v>
      </c>
      <c r="F292" s="160">
        <v>20</v>
      </c>
      <c r="G292" s="160">
        <v>20.8</v>
      </c>
      <c r="H292" s="160">
        <v>21.6</v>
      </c>
    </row>
    <row r="293" spans="1:8" s="224" customFormat="1" ht="80.25">
      <c r="A293" s="58" t="s">
        <v>513</v>
      </c>
      <c r="B293" s="161" t="s">
        <v>5</v>
      </c>
      <c r="C293" s="55" t="s">
        <v>218</v>
      </c>
      <c r="D293" s="59" t="s">
        <v>226</v>
      </c>
      <c r="E293" s="59"/>
      <c r="F293" s="160">
        <f>F294</f>
        <v>10</v>
      </c>
      <c r="G293" s="160">
        <f>G294</f>
        <v>10.4</v>
      </c>
      <c r="H293" s="160">
        <f>H294</f>
        <v>10.8</v>
      </c>
    </row>
    <row r="294" spans="1:8" s="224" customFormat="1" ht="26.25">
      <c r="A294" s="60" t="s">
        <v>712</v>
      </c>
      <c r="B294" s="161" t="s">
        <v>5</v>
      </c>
      <c r="C294" s="55" t="s">
        <v>218</v>
      </c>
      <c r="D294" s="59" t="s">
        <v>226</v>
      </c>
      <c r="E294" s="59">
        <v>240</v>
      </c>
      <c r="F294" s="160">
        <v>10</v>
      </c>
      <c r="G294" s="160">
        <v>10.4</v>
      </c>
      <c r="H294" s="160">
        <v>10.8</v>
      </c>
    </row>
    <row r="295" spans="1:8" s="224" customFormat="1" ht="80.25">
      <c r="A295" s="58" t="s">
        <v>514</v>
      </c>
      <c r="B295" s="161" t="s">
        <v>5</v>
      </c>
      <c r="C295" s="55" t="s">
        <v>218</v>
      </c>
      <c r="D295" s="59" t="s">
        <v>227</v>
      </c>
      <c r="E295" s="59"/>
      <c r="F295" s="160">
        <f>F296</f>
        <v>25</v>
      </c>
      <c r="G295" s="160">
        <f>G296</f>
        <v>26</v>
      </c>
      <c r="H295" s="160">
        <f>H296</f>
        <v>27</v>
      </c>
    </row>
    <row r="296" spans="1:8" s="224" customFormat="1" ht="26.25">
      <c r="A296" s="60" t="s">
        <v>712</v>
      </c>
      <c r="B296" s="161" t="s">
        <v>5</v>
      </c>
      <c r="C296" s="55" t="s">
        <v>218</v>
      </c>
      <c r="D296" s="59" t="s">
        <v>227</v>
      </c>
      <c r="E296" s="59">
        <v>240</v>
      </c>
      <c r="F296" s="160">
        <v>25</v>
      </c>
      <c r="G296" s="160">
        <v>26</v>
      </c>
      <c r="H296" s="160">
        <v>27</v>
      </c>
    </row>
    <row r="297" spans="1:8" s="224" customFormat="1" ht="66.75">
      <c r="A297" s="53" t="s">
        <v>515</v>
      </c>
      <c r="B297" s="195" t="s">
        <v>5</v>
      </c>
      <c r="C297" s="51" t="s">
        <v>218</v>
      </c>
      <c r="D297" s="72" t="s">
        <v>49</v>
      </c>
      <c r="E297" s="72"/>
      <c r="F297" s="196">
        <f>F298+F300</f>
        <v>61</v>
      </c>
      <c r="G297" s="196">
        <f>G298+G300</f>
        <v>63.4</v>
      </c>
      <c r="H297" s="196">
        <f>H298+H300</f>
        <v>65.9</v>
      </c>
    </row>
    <row r="298" spans="1:8" s="224" customFormat="1" ht="66.75">
      <c r="A298" s="58" t="s">
        <v>516</v>
      </c>
      <c r="B298" s="161" t="s">
        <v>5</v>
      </c>
      <c r="C298" s="55" t="s">
        <v>218</v>
      </c>
      <c r="D298" s="59" t="s">
        <v>228</v>
      </c>
      <c r="E298" s="59"/>
      <c r="F298" s="160">
        <f>F299</f>
        <v>25</v>
      </c>
      <c r="G298" s="160">
        <f>G299</f>
        <v>26</v>
      </c>
      <c r="H298" s="160">
        <f>H299</f>
        <v>27</v>
      </c>
    </row>
    <row r="299" spans="1:8" s="224" customFormat="1" ht="26.25">
      <c r="A299" s="60" t="s">
        <v>712</v>
      </c>
      <c r="B299" s="161" t="s">
        <v>5</v>
      </c>
      <c r="C299" s="55" t="s">
        <v>218</v>
      </c>
      <c r="D299" s="59" t="s">
        <v>228</v>
      </c>
      <c r="E299" s="59">
        <v>240</v>
      </c>
      <c r="F299" s="160">
        <v>25</v>
      </c>
      <c r="G299" s="160">
        <v>26</v>
      </c>
      <c r="H299" s="160">
        <v>27</v>
      </c>
    </row>
    <row r="300" spans="1:8" s="224" customFormat="1" ht="80.25">
      <c r="A300" s="58" t="s">
        <v>517</v>
      </c>
      <c r="B300" s="161" t="s">
        <v>5</v>
      </c>
      <c r="C300" s="55" t="s">
        <v>218</v>
      </c>
      <c r="D300" s="59" t="s">
        <v>229</v>
      </c>
      <c r="E300" s="59"/>
      <c r="F300" s="160">
        <f>F301</f>
        <v>36</v>
      </c>
      <c r="G300" s="160">
        <f>G301</f>
        <v>37.4</v>
      </c>
      <c r="H300" s="160">
        <f>H301</f>
        <v>38.9</v>
      </c>
    </row>
    <row r="301" spans="1:8" s="224" customFormat="1" ht="26.25">
      <c r="A301" s="60" t="s">
        <v>712</v>
      </c>
      <c r="B301" s="161" t="s">
        <v>5</v>
      </c>
      <c r="C301" s="55" t="s">
        <v>218</v>
      </c>
      <c r="D301" s="59" t="s">
        <v>229</v>
      </c>
      <c r="E301" s="59">
        <v>240</v>
      </c>
      <c r="F301" s="160">
        <v>36</v>
      </c>
      <c r="G301" s="160">
        <v>37.4</v>
      </c>
      <c r="H301" s="160">
        <v>38.9</v>
      </c>
    </row>
    <row r="302" spans="1:8" s="224" customFormat="1" ht="53.25">
      <c r="A302" s="53" t="s">
        <v>53</v>
      </c>
      <c r="B302" s="195" t="s">
        <v>5</v>
      </c>
      <c r="C302" s="51" t="s">
        <v>218</v>
      </c>
      <c r="D302" s="72" t="s">
        <v>50</v>
      </c>
      <c r="E302" s="72"/>
      <c r="F302" s="196">
        <f>F303+F305+F307</f>
        <v>35</v>
      </c>
      <c r="G302" s="196">
        <f>G303+G305+G307</f>
        <v>36.400000000000006</v>
      </c>
      <c r="H302" s="196">
        <f>H303+H305+H307</f>
        <v>37.8</v>
      </c>
    </row>
    <row r="303" spans="1:8" s="64" customFormat="1" ht="66.75">
      <c r="A303" s="58" t="s">
        <v>220</v>
      </c>
      <c r="B303" s="161" t="s">
        <v>5</v>
      </c>
      <c r="C303" s="55" t="s">
        <v>218</v>
      </c>
      <c r="D303" s="59" t="s">
        <v>354</v>
      </c>
      <c r="E303" s="59"/>
      <c r="F303" s="160">
        <f>F304</f>
        <v>20</v>
      </c>
      <c r="G303" s="160">
        <f>G304</f>
        <v>20.8</v>
      </c>
      <c r="H303" s="160">
        <f>H304</f>
        <v>21.6</v>
      </c>
    </row>
    <row r="304" spans="1:8" s="64" customFormat="1" ht="26.25">
      <c r="A304" s="60" t="s">
        <v>712</v>
      </c>
      <c r="B304" s="161" t="s">
        <v>5</v>
      </c>
      <c r="C304" s="55" t="s">
        <v>218</v>
      </c>
      <c r="D304" s="59" t="s">
        <v>354</v>
      </c>
      <c r="E304" s="59">
        <v>240</v>
      </c>
      <c r="F304" s="160">
        <v>20</v>
      </c>
      <c r="G304" s="160">
        <v>20.8</v>
      </c>
      <c r="H304" s="160">
        <v>21.6</v>
      </c>
    </row>
    <row r="305" spans="1:8" s="64" customFormat="1" ht="66.75">
      <c r="A305" s="58" t="s">
        <v>221</v>
      </c>
      <c r="B305" s="161" t="s">
        <v>5</v>
      </c>
      <c r="C305" s="55" t="s">
        <v>218</v>
      </c>
      <c r="D305" s="59" t="s">
        <v>355</v>
      </c>
      <c r="E305" s="59"/>
      <c r="F305" s="160">
        <f>F306</f>
        <v>9</v>
      </c>
      <c r="G305" s="160">
        <f>G306</f>
        <v>9.4</v>
      </c>
      <c r="H305" s="160">
        <f>H306</f>
        <v>9.7</v>
      </c>
    </row>
    <row r="306" spans="1:8" s="118" customFormat="1" ht="26.25">
      <c r="A306" s="60" t="s">
        <v>712</v>
      </c>
      <c r="B306" s="161" t="s">
        <v>5</v>
      </c>
      <c r="C306" s="55" t="s">
        <v>218</v>
      </c>
      <c r="D306" s="59" t="s">
        <v>355</v>
      </c>
      <c r="E306" s="59">
        <v>240</v>
      </c>
      <c r="F306" s="160">
        <v>9</v>
      </c>
      <c r="G306" s="160">
        <v>9.4</v>
      </c>
      <c r="H306" s="160">
        <v>9.7</v>
      </c>
    </row>
    <row r="307" spans="1:8" s="64" customFormat="1" ht="80.25">
      <c r="A307" s="58" t="s">
        <v>518</v>
      </c>
      <c r="B307" s="161" t="s">
        <v>5</v>
      </c>
      <c r="C307" s="55" t="s">
        <v>218</v>
      </c>
      <c r="D307" s="59" t="s">
        <v>356</v>
      </c>
      <c r="E307" s="59"/>
      <c r="F307" s="160">
        <f>F308</f>
        <v>6</v>
      </c>
      <c r="G307" s="160">
        <f>G308</f>
        <v>6.2</v>
      </c>
      <c r="H307" s="160">
        <f>H308</f>
        <v>6.5</v>
      </c>
    </row>
    <row r="308" spans="1:8" s="64" customFormat="1" ht="26.25">
      <c r="A308" s="60" t="s">
        <v>712</v>
      </c>
      <c r="B308" s="161" t="s">
        <v>5</v>
      </c>
      <c r="C308" s="55" t="s">
        <v>218</v>
      </c>
      <c r="D308" s="59" t="s">
        <v>356</v>
      </c>
      <c r="E308" s="59">
        <v>240</v>
      </c>
      <c r="F308" s="160">
        <v>6</v>
      </c>
      <c r="G308" s="160">
        <v>6.2</v>
      </c>
      <c r="H308" s="160">
        <v>6.5</v>
      </c>
    </row>
    <row r="309" spans="1:8" s="233" customFormat="1" ht="13.5">
      <c r="A309" s="111" t="s">
        <v>365</v>
      </c>
      <c r="B309" s="234" t="s">
        <v>5</v>
      </c>
      <c r="C309" s="112" t="s">
        <v>274</v>
      </c>
      <c r="D309" s="107"/>
      <c r="E309" s="108"/>
      <c r="F309" s="202">
        <f>F310</f>
        <v>1555</v>
      </c>
      <c r="G309" s="202">
        <f aca="true" t="shared" si="26" ref="G309:H311">G310</f>
        <v>1617.2</v>
      </c>
      <c r="H309" s="202">
        <f t="shared" si="26"/>
        <v>1681.9</v>
      </c>
    </row>
    <row r="310" spans="1:8" s="233" customFormat="1" ht="13.5">
      <c r="A310" s="106" t="s">
        <v>56</v>
      </c>
      <c r="B310" s="234" t="s">
        <v>5</v>
      </c>
      <c r="C310" s="112" t="s">
        <v>55</v>
      </c>
      <c r="D310" s="107"/>
      <c r="E310" s="108"/>
      <c r="F310" s="202">
        <f>F311</f>
        <v>1555</v>
      </c>
      <c r="G310" s="202">
        <f t="shared" si="26"/>
        <v>1617.2</v>
      </c>
      <c r="H310" s="202">
        <f t="shared" si="26"/>
        <v>1681.9</v>
      </c>
    </row>
    <row r="311" spans="1:8" s="233" customFormat="1" ht="39.75">
      <c r="A311" s="52" t="s">
        <v>196</v>
      </c>
      <c r="B311" s="234" t="s">
        <v>5</v>
      </c>
      <c r="C311" s="51" t="s">
        <v>55</v>
      </c>
      <c r="D311" s="72" t="s">
        <v>6</v>
      </c>
      <c r="E311" s="126"/>
      <c r="F311" s="202">
        <f>F312</f>
        <v>1555</v>
      </c>
      <c r="G311" s="202">
        <f t="shared" si="26"/>
        <v>1617.2</v>
      </c>
      <c r="H311" s="202">
        <f t="shared" si="26"/>
        <v>1681.9</v>
      </c>
    </row>
    <row r="312" spans="1:8" s="233" customFormat="1" ht="66.75">
      <c r="A312" s="53" t="s">
        <v>485</v>
      </c>
      <c r="B312" s="234" t="s">
        <v>5</v>
      </c>
      <c r="C312" s="51" t="s">
        <v>55</v>
      </c>
      <c r="D312" s="72" t="s">
        <v>20</v>
      </c>
      <c r="E312" s="126"/>
      <c r="F312" s="202">
        <f>F313+F315</f>
        <v>1555</v>
      </c>
      <c r="G312" s="202">
        <f>G313+G315</f>
        <v>1617.2</v>
      </c>
      <c r="H312" s="202">
        <f>H313+H315</f>
        <v>1681.9</v>
      </c>
    </row>
    <row r="313" spans="1:8" s="233" customFormat="1" ht="80.25">
      <c r="A313" s="58" t="s">
        <v>556</v>
      </c>
      <c r="B313" s="161" t="s">
        <v>5</v>
      </c>
      <c r="C313" s="55" t="s">
        <v>55</v>
      </c>
      <c r="D313" s="59" t="s">
        <v>558</v>
      </c>
      <c r="E313" s="59"/>
      <c r="F313" s="160">
        <f>F314</f>
        <v>1500</v>
      </c>
      <c r="G313" s="160">
        <f>G314</f>
        <v>1560</v>
      </c>
      <c r="H313" s="160">
        <f>H314</f>
        <v>1622.4</v>
      </c>
    </row>
    <row r="314" spans="1:8" s="233" customFormat="1" ht="26.25">
      <c r="A314" s="60" t="s">
        <v>712</v>
      </c>
      <c r="B314" s="161" t="s">
        <v>5</v>
      </c>
      <c r="C314" s="55" t="s">
        <v>55</v>
      </c>
      <c r="D314" s="59" t="s">
        <v>558</v>
      </c>
      <c r="E314" s="59">
        <v>240</v>
      </c>
      <c r="F314" s="160">
        <v>1500</v>
      </c>
      <c r="G314" s="160">
        <v>1560</v>
      </c>
      <c r="H314" s="160">
        <v>1622.4</v>
      </c>
    </row>
    <row r="315" spans="1:8" s="233" customFormat="1" ht="80.25">
      <c r="A315" s="58" t="s">
        <v>557</v>
      </c>
      <c r="B315" s="161" t="s">
        <v>5</v>
      </c>
      <c r="C315" s="55" t="s">
        <v>55</v>
      </c>
      <c r="D315" s="59" t="s">
        <v>559</v>
      </c>
      <c r="E315" s="59"/>
      <c r="F315" s="160">
        <f>F316</f>
        <v>55</v>
      </c>
      <c r="G315" s="160">
        <f>G316</f>
        <v>57.2</v>
      </c>
      <c r="H315" s="160">
        <f>H316</f>
        <v>59.5</v>
      </c>
    </row>
    <row r="316" spans="1:8" s="233" customFormat="1" ht="26.25">
      <c r="A316" s="60" t="s">
        <v>712</v>
      </c>
      <c r="B316" s="161" t="s">
        <v>5</v>
      </c>
      <c r="C316" s="55" t="s">
        <v>55</v>
      </c>
      <c r="D316" s="59" t="s">
        <v>559</v>
      </c>
      <c r="E316" s="59">
        <v>240</v>
      </c>
      <c r="F316" s="160">
        <v>55</v>
      </c>
      <c r="G316" s="160">
        <v>57.2</v>
      </c>
      <c r="H316" s="160">
        <v>59.5</v>
      </c>
    </row>
    <row r="317" spans="1:8" s="232" customFormat="1" ht="13.5">
      <c r="A317" s="103" t="s">
        <v>265</v>
      </c>
      <c r="B317" s="193" t="s">
        <v>5</v>
      </c>
      <c r="C317" s="105" t="s">
        <v>266</v>
      </c>
      <c r="D317" s="220"/>
      <c r="E317" s="220"/>
      <c r="F317" s="194">
        <f>F318+F328+F335</f>
        <v>46495.299999999996</v>
      </c>
      <c r="G317" s="194">
        <f>G318+G328+G335</f>
        <v>31820.4</v>
      </c>
      <c r="H317" s="194">
        <f>H318+H328+H335</f>
        <v>18787</v>
      </c>
    </row>
    <row r="318" spans="1:8" s="222" customFormat="1" ht="13.5">
      <c r="A318" s="103" t="s">
        <v>193</v>
      </c>
      <c r="B318" s="193" t="s">
        <v>5</v>
      </c>
      <c r="C318" s="105" t="s">
        <v>192</v>
      </c>
      <c r="D318" s="220"/>
      <c r="E318" s="220"/>
      <c r="F318" s="194">
        <f>F319</f>
        <v>10577.5</v>
      </c>
      <c r="G318" s="194">
        <f>G319</f>
        <v>6003.9</v>
      </c>
      <c r="H318" s="194">
        <f>H319</f>
        <v>6055.9</v>
      </c>
    </row>
    <row r="319" spans="1:8" s="223" customFormat="1" ht="53.25">
      <c r="A319" s="52" t="s">
        <v>189</v>
      </c>
      <c r="B319" s="195" t="s">
        <v>5</v>
      </c>
      <c r="C319" s="73" t="s">
        <v>192</v>
      </c>
      <c r="D319" s="72" t="s">
        <v>190</v>
      </c>
      <c r="E319" s="72"/>
      <c r="F319" s="196">
        <f>F320+F323</f>
        <v>10577.5</v>
      </c>
      <c r="G319" s="196">
        <f>G320+G323</f>
        <v>6003.9</v>
      </c>
      <c r="H319" s="196">
        <f>H320+H323</f>
        <v>6055.9</v>
      </c>
    </row>
    <row r="320" spans="1:8" s="223" customFormat="1" ht="93.75">
      <c r="A320" s="53" t="s">
        <v>477</v>
      </c>
      <c r="B320" s="195" t="s">
        <v>5</v>
      </c>
      <c r="C320" s="73" t="s">
        <v>192</v>
      </c>
      <c r="D320" s="72" t="s">
        <v>368</v>
      </c>
      <c r="E320" s="72"/>
      <c r="F320" s="196">
        <f aca="true" t="shared" si="27" ref="F320:H321">F321</f>
        <v>1250</v>
      </c>
      <c r="G320" s="196">
        <f t="shared" si="27"/>
        <v>1300</v>
      </c>
      <c r="H320" s="196">
        <f t="shared" si="27"/>
        <v>1352</v>
      </c>
    </row>
    <row r="321" spans="1:8" s="118" customFormat="1" ht="107.25">
      <c r="A321" s="57" t="s">
        <v>667</v>
      </c>
      <c r="B321" s="161" t="s">
        <v>5</v>
      </c>
      <c r="C321" s="74" t="s">
        <v>192</v>
      </c>
      <c r="D321" s="59" t="s">
        <v>369</v>
      </c>
      <c r="E321" s="59"/>
      <c r="F321" s="160">
        <f t="shared" si="27"/>
        <v>1250</v>
      </c>
      <c r="G321" s="160">
        <f t="shared" si="27"/>
        <v>1300</v>
      </c>
      <c r="H321" s="160">
        <f t="shared" si="27"/>
        <v>1352</v>
      </c>
    </row>
    <row r="322" spans="1:8" s="235" customFormat="1" ht="26.25">
      <c r="A322" s="57" t="s">
        <v>713</v>
      </c>
      <c r="B322" s="161" t="s">
        <v>5</v>
      </c>
      <c r="C322" s="74" t="s">
        <v>192</v>
      </c>
      <c r="D322" s="59" t="s">
        <v>369</v>
      </c>
      <c r="E322" s="59">
        <v>320</v>
      </c>
      <c r="F322" s="160">
        <v>1250</v>
      </c>
      <c r="G322" s="160">
        <v>1300</v>
      </c>
      <c r="H322" s="160">
        <v>1352</v>
      </c>
    </row>
    <row r="323" spans="1:8" s="64" customFormat="1" ht="107.25">
      <c r="A323" s="114" t="s">
        <v>399</v>
      </c>
      <c r="B323" s="195" t="s">
        <v>5</v>
      </c>
      <c r="C323" s="73" t="s">
        <v>192</v>
      </c>
      <c r="D323" s="72" t="s">
        <v>191</v>
      </c>
      <c r="E323" s="72"/>
      <c r="F323" s="196">
        <f>F324+F326</f>
        <v>9327.5</v>
      </c>
      <c r="G323" s="196">
        <f>G324+G326</f>
        <v>4703.9</v>
      </c>
      <c r="H323" s="196">
        <f>H324+H326</f>
        <v>4703.9</v>
      </c>
    </row>
    <row r="324" spans="1:8" s="64" customFormat="1" ht="161.25">
      <c r="A324" s="57" t="s">
        <v>576</v>
      </c>
      <c r="B324" s="161" t="s">
        <v>5</v>
      </c>
      <c r="C324" s="74" t="s">
        <v>192</v>
      </c>
      <c r="D324" s="59" t="s">
        <v>575</v>
      </c>
      <c r="E324" s="59"/>
      <c r="F324" s="160">
        <f>F325</f>
        <v>2171.3</v>
      </c>
      <c r="G324" s="160">
        <f>G325</f>
        <v>2171.3</v>
      </c>
      <c r="H324" s="160">
        <f>H325</f>
        <v>2171.3</v>
      </c>
    </row>
    <row r="325" spans="1:8" s="64" customFormat="1" ht="26.25">
      <c r="A325" s="57" t="s">
        <v>713</v>
      </c>
      <c r="B325" s="161" t="s">
        <v>5</v>
      </c>
      <c r="C325" s="74" t="s">
        <v>192</v>
      </c>
      <c r="D325" s="59" t="s">
        <v>575</v>
      </c>
      <c r="E325" s="59">
        <v>320</v>
      </c>
      <c r="F325" s="160">
        <v>2171.3</v>
      </c>
      <c r="G325" s="160">
        <v>2171.3</v>
      </c>
      <c r="H325" s="160">
        <v>2171.3</v>
      </c>
    </row>
    <row r="326" spans="1:8" s="235" customFormat="1" ht="147.75">
      <c r="A326" s="127" t="s">
        <v>578</v>
      </c>
      <c r="B326" s="161" t="s">
        <v>5</v>
      </c>
      <c r="C326" s="74" t="s">
        <v>192</v>
      </c>
      <c r="D326" s="59" t="s">
        <v>577</v>
      </c>
      <c r="E326" s="59"/>
      <c r="F326" s="160">
        <f>F327</f>
        <v>7156.2</v>
      </c>
      <c r="G326" s="160">
        <f>G327</f>
        <v>2532.6</v>
      </c>
      <c r="H326" s="160">
        <f>H327</f>
        <v>2532.6</v>
      </c>
    </row>
    <row r="327" spans="1:8" s="235" customFormat="1" ht="26.25">
      <c r="A327" s="57" t="s">
        <v>713</v>
      </c>
      <c r="B327" s="161" t="s">
        <v>5</v>
      </c>
      <c r="C327" s="74" t="s">
        <v>192</v>
      </c>
      <c r="D327" s="59" t="s">
        <v>577</v>
      </c>
      <c r="E327" s="59">
        <v>320</v>
      </c>
      <c r="F327" s="160">
        <v>7156.2</v>
      </c>
      <c r="G327" s="160">
        <v>2532.6</v>
      </c>
      <c r="H327" s="160">
        <v>2532.6</v>
      </c>
    </row>
    <row r="328" spans="1:8" s="226" customFormat="1" ht="13.5">
      <c r="A328" s="103" t="s">
        <v>174</v>
      </c>
      <c r="B328" s="193" t="s">
        <v>5</v>
      </c>
      <c r="C328" s="105" t="s">
        <v>175</v>
      </c>
      <c r="D328" s="220"/>
      <c r="E328" s="220"/>
      <c r="F328" s="194">
        <f aca="true" t="shared" si="28" ref="F328:H329">F329</f>
        <v>35495.799999999996</v>
      </c>
      <c r="G328" s="194">
        <f t="shared" si="28"/>
        <v>25377.6</v>
      </c>
      <c r="H328" s="194">
        <f t="shared" si="28"/>
        <v>12274.6</v>
      </c>
    </row>
    <row r="329" spans="1:8" s="232" customFormat="1" ht="53.25">
      <c r="A329" s="52" t="s">
        <v>189</v>
      </c>
      <c r="B329" s="195" t="s">
        <v>5</v>
      </c>
      <c r="C329" s="73" t="s">
        <v>175</v>
      </c>
      <c r="D329" s="72" t="s">
        <v>190</v>
      </c>
      <c r="E329" s="72"/>
      <c r="F329" s="196">
        <f t="shared" si="28"/>
        <v>35495.799999999996</v>
      </c>
      <c r="G329" s="196">
        <f t="shared" si="28"/>
        <v>25377.6</v>
      </c>
      <c r="H329" s="196">
        <f t="shared" si="28"/>
        <v>12274.6</v>
      </c>
    </row>
    <row r="330" spans="1:8" s="224" customFormat="1" ht="120.75">
      <c r="A330" s="53" t="s">
        <v>475</v>
      </c>
      <c r="B330" s="195" t="s">
        <v>5</v>
      </c>
      <c r="C330" s="73" t="s">
        <v>175</v>
      </c>
      <c r="D330" s="72" t="s">
        <v>57</v>
      </c>
      <c r="E330" s="72"/>
      <c r="F330" s="196">
        <f>F333+F331</f>
        <v>35495.799999999996</v>
      </c>
      <c r="G330" s="196">
        <f>G333+G331</f>
        <v>25377.6</v>
      </c>
      <c r="H330" s="196">
        <f>H333+H331</f>
        <v>12274.6</v>
      </c>
    </row>
    <row r="331" spans="1:8" s="224" customFormat="1" ht="161.25">
      <c r="A331" s="58" t="s">
        <v>580</v>
      </c>
      <c r="B331" s="161" t="s">
        <v>5</v>
      </c>
      <c r="C331" s="74" t="s">
        <v>175</v>
      </c>
      <c r="D331" s="59" t="s">
        <v>579</v>
      </c>
      <c r="E331" s="59"/>
      <c r="F331" s="160">
        <f>F332</f>
        <v>1569.2</v>
      </c>
      <c r="G331" s="160">
        <f>G332</f>
        <v>1503.3</v>
      </c>
      <c r="H331" s="160">
        <f>H332</f>
        <v>965.7</v>
      </c>
    </row>
    <row r="332" spans="1:8" s="224" customFormat="1" ht="13.5">
      <c r="A332" s="56" t="s">
        <v>718</v>
      </c>
      <c r="B332" s="161" t="s">
        <v>5</v>
      </c>
      <c r="C332" s="74" t="s">
        <v>175</v>
      </c>
      <c r="D332" s="59" t="s">
        <v>579</v>
      </c>
      <c r="E332" s="59">
        <v>410</v>
      </c>
      <c r="F332" s="160">
        <v>1569.2</v>
      </c>
      <c r="G332" s="160">
        <v>1503.3</v>
      </c>
      <c r="H332" s="160">
        <v>965.7</v>
      </c>
    </row>
    <row r="333" spans="1:8" s="236" customFormat="1" ht="161.25">
      <c r="A333" s="58" t="s">
        <v>474</v>
      </c>
      <c r="B333" s="161" t="s">
        <v>5</v>
      </c>
      <c r="C333" s="74" t="s">
        <v>175</v>
      </c>
      <c r="D333" s="59" t="s">
        <v>58</v>
      </c>
      <c r="E333" s="59"/>
      <c r="F333" s="160">
        <f>F334</f>
        <v>33926.6</v>
      </c>
      <c r="G333" s="160">
        <f>G334</f>
        <v>23874.3</v>
      </c>
      <c r="H333" s="160">
        <f>H334</f>
        <v>11308.9</v>
      </c>
    </row>
    <row r="334" spans="1:8" s="219" customFormat="1" ht="13.5">
      <c r="A334" s="56" t="s">
        <v>718</v>
      </c>
      <c r="B334" s="161" t="s">
        <v>5</v>
      </c>
      <c r="C334" s="74" t="s">
        <v>175</v>
      </c>
      <c r="D334" s="59" t="s">
        <v>58</v>
      </c>
      <c r="E334" s="59">
        <v>410</v>
      </c>
      <c r="F334" s="160">
        <v>33926.6</v>
      </c>
      <c r="G334" s="160">
        <v>23874.3</v>
      </c>
      <c r="H334" s="160">
        <v>11308.9</v>
      </c>
    </row>
    <row r="335" spans="1:8" s="226" customFormat="1" ht="13.5">
      <c r="A335" s="103" t="s">
        <v>165</v>
      </c>
      <c r="B335" s="193" t="s">
        <v>5</v>
      </c>
      <c r="C335" s="105" t="s">
        <v>164</v>
      </c>
      <c r="D335" s="220"/>
      <c r="E335" s="220"/>
      <c r="F335" s="194">
        <f>F336+F340</f>
        <v>422</v>
      </c>
      <c r="G335" s="194">
        <f>G336+G340</f>
        <v>438.9</v>
      </c>
      <c r="H335" s="194">
        <f>H336+H340</f>
        <v>456.5</v>
      </c>
    </row>
    <row r="336" spans="1:8" s="224" customFormat="1" ht="39.75">
      <c r="A336" s="52" t="s">
        <v>1</v>
      </c>
      <c r="B336" s="195" t="s">
        <v>5</v>
      </c>
      <c r="C336" s="73" t="s">
        <v>164</v>
      </c>
      <c r="D336" s="72" t="s">
        <v>11</v>
      </c>
      <c r="E336" s="72"/>
      <c r="F336" s="196">
        <f>F337</f>
        <v>50</v>
      </c>
      <c r="G336" s="196">
        <f aca="true" t="shared" si="29" ref="G336:H338">G337</f>
        <v>52</v>
      </c>
      <c r="H336" s="196">
        <f t="shared" si="29"/>
        <v>54.1</v>
      </c>
    </row>
    <row r="337" spans="1:8" s="224" customFormat="1" ht="66.75">
      <c r="A337" s="53" t="s">
        <v>476</v>
      </c>
      <c r="B337" s="195" t="s">
        <v>5</v>
      </c>
      <c r="C337" s="73" t="s">
        <v>164</v>
      </c>
      <c r="D337" s="72" t="s">
        <v>39</v>
      </c>
      <c r="E337" s="72"/>
      <c r="F337" s="196">
        <f>F338</f>
        <v>50</v>
      </c>
      <c r="G337" s="196">
        <f t="shared" si="29"/>
        <v>52</v>
      </c>
      <c r="H337" s="196">
        <f t="shared" si="29"/>
        <v>54.1</v>
      </c>
    </row>
    <row r="338" spans="1:8" s="216" customFormat="1" ht="93.75">
      <c r="A338" s="58" t="s">
        <v>478</v>
      </c>
      <c r="B338" s="161" t="s">
        <v>5</v>
      </c>
      <c r="C338" s="74" t="s">
        <v>164</v>
      </c>
      <c r="D338" s="59" t="s">
        <v>285</v>
      </c>
      <c r="E338" s="59"/>
      <c r="F338" s="160">
        <f>F339</f>
        <v>50</v>
      </c>
      <c r="G338" s="160">
        <f t="shared" si="29"/>
        <v>52</v>
      </c>
      <c r="H338" s="160">
        <f t="shared" si="29"/>
        <v>54.1</v>
      </c>
    </row>
    <row r="339" spans="1:8" s="118" customFormat="1" ht="26.25">
      <c r="A339" s="29" t="s">
        <v>712</v>
      </c>
      <c r="B339" s="161" t="s">
        <v>5</v>
      </c>
      <c r="C339" s="74" t="s">
        <v>164</v>
      </c>
      <c r="D339" s="59" t="s">
        <v>285</v>
      </c>
      <c r="E339" s="59">
        <v>240</v>
      </c>
      <c r="F339" s="160">
        <v>50</v>
      </c>
      <c r="G339" s="160">
        <v>52</v>
      </c>
      <c r="H339" s="160">
        <v>54.1</v>
      </c>
    </row>
    <row r="340" spans="1:8" s="118" customFormat="1" ht="39.75">
      <c r="A340" s="52" t="s">
        <v>3</v>
      </c>
      <c r="B340" s="195" t="s">
        <v>5</v>
      </c>
      <c r="C340" s="73" t="s">
        <v>164</v>
      </c>
      <c r="D340" s="72" t="s">
        <v>14</v>
      </c>
      <c r="E340" s="72"/>
      <c r="F340" s="196">
        <f>F341</f>
        <v>372</v>
      </c>
      <c r="G340" s="196">
        <f aca="true" t="shared" si="30" ref="G340:H342">G341</f>
        <v>386.9</v>
      </c>
      <c r="H340" s="196">
        <f t="shared" si="30"/>
        <v>402.4</v>
      </c>
    </row>
    <row r="341" spans="1:8" s="118" customFormat="1" ht="66.75">
      <c r="A341" s="53" t="s">
        <v>545</v>
      </c>
      <c r="B341" s="195" t="s">
        <v>5</v>
      </c>
      <c r="C341" s="73" t="s">
        <v>164</v>
      </c>
      <c r="D341" s="72" t="s">
        <v>51</v>
      </c>
      <c r="E341" s="72"/>
      <c r="F341" s="196">
        <f>F342</f>
        <v>372</v>
      </c>
      <c r="G341" s="196">
        <f t="shared" si="30"/>
        <v>386.9</v>
      </c>
      <c r="H341" s="196">
        <f t="shared" si="30"/>
        <v>402.4</v>
      </c>
    </row>
    <row r="342" spans="1:8" s="64" customFormat="1" ht="107.25">
      <c r="A342" s="58" t="s">
        <v>656</v>
      </c>
      <c r="B342" s="161" t="s">
        <v>5</v>
      </c>
      <c r="C342" s="74" t="s">
        <v>164</v>
      </c>
      <c r="D342" s="59" t="s">
        <v>230</v>
      </c>
      <c r="E342" s="59"/>
      <c r="F342" s="160">
        <f>F343</f>
        <v>372</v>
      </c>
      <c r="G342" s="160">
        <f t="shared" si="30"/>
        <v>386.9</v>
      </c>
      <c r="H342" s="160">
        <f t="shared" si="30"/>
        <v>402.4</v>
      </c>
    </row>
    <row r="343" spans="1:8" s="64" customFormat="1" ht="26.25">
      <c r="A343" s="58" t="s">
        <v>232</v>
      </c>
      <c r="B343" s="161" t="s">
        <v>5</v>
      </c>
      <c r="C343" s="74" t="s">
        <v>164</v>
      </c>
      <c r="D343" s="59" t="s">
        <v>230</v>
      </c>
      <c r="E343" s="59" t="s">
        <v>231</v>
      </c>
      <c r="F343" s="160">
        <v>372</v>
      </c>
      <c r="G343" s="160">
        <v>386.9</v>
      </c>
      <c r="H343" s="160">
        <v>402.4</v>
      </c>
    </row>
    <row r="344" spans="1:8" ht="13.5">
      <c r="A344" s="103" t="s">
        <v>281</v>
      </c>
      <c r="B344" s="193" t="s">
        <v>5</v>
      </c>
      <c r="C344" s="105" t="s">
        <v>275</v>
      </c>
      <c r="D344" s="220"/>
      <c r="E344" s="220"/>
      <c r="F344" s="194">
        <f aca="true" t="shared" si="31" ref="F344:H346">F345</f>
        <v>895</v>
      </c>
      <c r="G344" s="194">
        <f t="shared" si="31"/>
        <v>930.8</v>
      </c>
      <c r="H344" s="194">
        <f t="shared" si="31"/>
        <v>968.1000000000001</v>
      </c>
    </row>
    <row r="345" spans="1:8" ht="13.5">
      <c r="A345" s="103" t="s">
        <v>63</v>
      </c>
      <c r="B345" s="193" t="s">
        <v>5</v>
      </c>
      <c r="C345" s="104" t="s">
        <v>62</v>
      </c>
      <c r="D345" s="220"/>
      <c r="E345" s="220"/>
      <c r="F345" s="194">
        <f t="shared" si="31"/>
        <v>895</v>
      </c>
      <c r="G345" s="194">
        <f t="shared" si="31"/>
        <v>930.8</v>
      </c>
      <c r="H345" s="194">
        <f t="shared" si="31"/>
        <v>968.1000000000001</v>
      </c>
    </row>
    <row r="346" spans="1:8" ht="39.75">
      <c r="A346" s="52" t="s">
        <v>197</v>
      </c>
      <c r="B346" s="195" t="s">
        <v>5</v>
      </c>
      <c r="C346" s="51" t="s">
        <v>62</v>
      </c>
      <c r="D346" s="72" t="s">
        <v>7</v>
      </c>
      <c r="E346" s="72"/>
      <c r="F346" s="196">
        <f t="shared" si="31"/>
        <v>895</v>
      </c>
      <c r="G346" s="196">
        <f t="shared" si="31"/>
        <v>930.8</v>
      </c>
      <c r="H346" s="196">
        <f t="shared" si="31"/>
        <v>968.1000000000001</v>
      </c>
    </row>
    <row r="347" spans="1:8" ht="66.75">
      <c r="A347" s="53" t="s">
        <v>531</v>
      </c>
      <c r="B347" s="195" t="s">
        <v>5</v>
      </c>
      <c r="C347" s="51" t="s">
        <v>62</v>
      </c>
      <c r="D347" s="72" t="s">
        <v>15</v>
      </c>
      <c r="E347" s="72"/>
      <c r="F347" s="196">
        <f>F348+F350+F352</f>
        <v>895</v>
      </c>
      <c r="G347" s="196">
        <f>G348+G350+G352</f>
        <v>930.8</v>
      </c>
      <c r="H347" s="196">
        <f>H348+H350+H352</f>
        <v>968.1000000000001</v>
      </c>
    </row>
    <row r="348" spans="1:8" ht="93.75">
      <c r="A348" s="58" t="s">
        <v>561</v>
      </c>
      <c r="B348" s="161" t="s">
        <v>5</v>
      </c>
      <c r="C348" s="55" t="s">
        <v>62</v>
      </c>
      <c r="D348" s="59" t="s">
        <v>560</v>
      </c>
      <c r="E348" s="59"/>
      <c r="F348" s="160">
        <f>F349</f>
        <v>560</v>
      </c>
      <c r="G348" s="160">
        <f>G349</f>
        <v>582.4</v>
      </c>
      <c r="H348" s="160">
        <f>H349</f>
        <v>605.7</v>
      </c>
    </row>
    <row r="349" spans="1:8" ht="26.25">
      <c r="A349" s="29" t="s">
        <v>712</v>
      </c>
      <c r="B349" s="161" t="s">
        <v>5</v>
      </c>
      <c r="C349" s="55" t="s">
        <v>62</v>
      </c>
      <c r="D349" s="59" t="s">
        <v>560</v>
      </c>
      <c r="E349" s="59">
        <v>240</v>
      </c>
      <c r="F349" s="160">
        <v>560</v>
      </c>
      <c r="G349" s="160">
        <v>582.4</v>
      </c>
      <c r="H349" s="160">
        <v>605.7</v>
      </c>
    </row>
    <row r="350" spans="1:8" s="232" customFormat="1" ht="120.75">
      <c r="A350" s="29" t="s">
        <v>564</v>
      </c>
      <c r="B350" s="161" t="s">
        <v>5</v>
      </c>
      <c r="C350" s="55" t="s">
        <v>62</v>
      </c>
      <c r="D350" s="59" t="s">
        <v>562</v>
      </c>
      <c r="E350" s="59"/>
      <c r="F350" s="160">
        <f>F351</f>
        <v>235</v>
      </c>
      <c r="G350" s="160">
        <f>G351</f>
        <v>244.4</v>
      </c>
      <c r="H350" s="160">
        <f>H351</f>
        <v>254.2</v>
      </c>
    </row>
    <row r="351" spans="1:8" s="232" customFormat="1" ht="26.25">
      <c r="A351" s="29" t="s">
        <v>712</v>
      </c>
      <c r="B351" s="161" t="s">
        <v>5</v>
      </c>
      <c r="C351" s="55" t="s">
        <v>62</v>
      </c>
      <c r="D351" s="59" t="s">
        <v>562</v>
      </c>
      <c r="E351" s="59">
        <v>240</v>
      </c>
      <c r="F351" s="160">
        <v>235</v>
      </c>
      <c r="G351" s="160">
        <v>244.4</v>
      </c>
      <c r="H351" s="160">
        <v>254.2</v>
      </c>
    </row>
    <row r="352" spans="1:8" s="224" customFormat="1" ht="80.25">
      <c r="A352" s="29" t="s">
        <v>565</v>
      </c>
      <c r="B352" s="161" t="s">
        <v>5</v>
      </c>
      <c r="C352" s="55" t="s">
        <v>62</v>
      </c>
      <c r="D352" s="59" t="s">
        <v>563</v>
      </c>
      <c r="E352" s="59"/>
      <c r="F352" s="160">
        <f>F353</f>
        <v>100</v>
      </c>
      <c r="G352" s="160">
        <f>G353</f>
        <v>104</v>
      </c>
      <c r="H352" s="160">
        <f>H353</f>
        <v>108.2</v>
      </c>
    </row>
    <row r="353" spans="1:8" s="224" customFormat="1" ht="26.25">
      <c r="A353" s="29" t="s">
        <v>712</v>
      </c>
      <c r="B353" s="161" t="s">
        <v>5</v>
      </c>
      <c r="C353" s="55" t="s">
        <v>62</v>
      </c>
      <c r="D353" s="59" t="s">
        <v>563</v>
      </c>
      <c r="E353" s="59">
        <v>240</v>
      </c>
      <c r="F353" s="160">
        <v>100</v>
      </c>
      <c r="G353" s="160">
        <v>104</v>
      </c>
      <c r="H353" s="160">
        <v>108.2</v>
      </c>
    </row>
    <row r="354" spans="1:8" s="118" customFormat="1" ht="13.5">
      <c r="A354" s="103" t="s">
        <v>282</v>
      </c>
      <c r="B354" s="193" t="s">
        <v>5</v>
      </c>
      <c r="C354" s="105" t="s">
        <v>276</v>
      </c>
      <c r="D354" s="220"/>
      <c r="E354" s="220"/>
      <c r="F354" s="194">
        <f>F355+F360</f>
        <v>988</v>
      </c>
      <c r="G354" s="194">
        <f>G355+G360</f>
        <v>1027.5</v>
      </c>
      <c r="H354" s="194">
        <f>H355+H360</f>
        <v>1068.6</v>
      </c>
    </row>
    <row r="355" spans="1:8" s="118" customFormat="1" ht="13.5">
      <c r="A355" s="103" t="s">
        <v>211</v>
      </c>
      <c r="B355" s="193" t="s">
        <v>5</v>
      </c>
      <c r="C355" s="105" t="s">
        <v>210</v>
      </c>
      <c r="D355" s="220"/>
      <c r="E355" s="220"/>
      <c r="F355" s="194">
        <f>F356</f>
        <v>520</v>
      </c>
      <c r="G355" s="194">
        <f aca="true" t="shared" si="32" ref="G355:H358">G356</f>
        <v>540.8</v>
      </c>
      <c r="H355" s="194">
        <f t="shared" si="32"/>
        <v>562.4</v>
      </c>
    </row>
    <row r="356" spans="1:8" ht="39.75">
      <c r="A356" s="52" t="s">
        <v>3</v>
      </c>
      <c r="B356" s="195" t="s">
        <v>5</v>
      </c>
      <c r="C356" s="73" t="s">
        <v>210</v>
      </c>
      <c r="D356" s="72" t="s">
        <v>14</v>
      </c>
      <c r="E356" s="72"/>
      <c r="F356" s="196">
        <f>F357</f>
        <v>520</v>
      </c>
      <c r="G356" s="196">
        <f t="shared" si="32"/>
        <v>540.8</v>
      </c>
      <c r="H356" s="196">
        <f t="shared" si="32"/>
        <v>562.4</v>
      </c>
    </row>
    <row r="357" spans="1:8" ht="53.25">
      <c r="A357" s="53" t="s">
        <v>479</v>
      </c>
      <c r="B357" s="195" t="s">
        <v>5</v>
      </c>
      <c r="C357" s="73" t="s">
        <v>210</v>
      </c>
      <c r="D357" s="72" t="s">
        <v>47</v>
      </c>
      <c r="E357" s="72"/>
      <c r="F357" s="196">
        <f>F358</f>
        <v>520</v>
      </c>
      <c r="G357" s="196">
        <f t="shared" si="32"/>
        <v>540.8</v>
      </c>
      <c r="H357" s="196">
        <f t="shared" si="32"/>
        <v>562.4</v>
      </c>
    </row>
    <row r="358" spans="1:8" ht="93.75">
      <c r="A358" s="58" t="s">
        <v>657</v>
      </c>
      <c r="B358" s="161" t="s">
        <v>5</v>
      </c>
      <c r="C358" s="74" t="s">
        <v>210</v>
      </c>
      <c r="D358" s="59" t="s">
        <v>208</v>
      </c>
      <c r="E358" s="59"/>
      <c r="F358" s="160">
        <f>F359</f>
        <v>520</v>
      </c>
      <c r="G358" s="160">
        <f t="shared" si="32"/>
        <v>540.8</v>
      </c>
      <c r="H358" s="160">
        <f t="shared" si="32"/>
        <v>562.4</v>
      </c>
    </row>
    <row r="359" spans="1:8" ht="39.75">
      <c r="A359" s="58" t="s">
        <v>132</v>
      </c>
      <c r="B359" s="161" t="s">
        <v>5</v>
      </c>
      <c r="C359" s="74" t="s">
        <v>210</v>
      </c>
      <c r="D359" s="59" t="s">
        <v>208</v>
      </c>
      <c r="E359" s="59" t="s">
        <v>89</v>
      </c>
      <c r="F359" s="160">
        <v>520</v>
      </c>
      <c r="G359" s="160">
        <v>540.8</v>
      </c>
      <c r="H359" s="160">
        <v>562.4</v>
      </c>
    </row>
    <row r="360" spans="1:8" s="226" customFormat="1" ht="13.5">
      <c r="A360" s="103" t="s">
        <v>212</v>
      </c>
      <c r="B360" s="193" t="s">
        <v>5</v>
      </c>
      <c r="C360" s="105" t="s">
        <v>209</v>
      </c>
      <c r="D360" s="220"/>
      <c r="E360" s="220"/>
      <c r="F360" s="194">
        <f>F361</f>
        <v>468</v>
      </c>
      <c r="G360" s="194">
        <f aca="true" t="shared" si="33" ref="G360:H363">G361</f>
        <v>486.7</v>
      </c>
      <c r="H360" s="194">
        <f t="shared" si="33"/>
        <v>506.2</v>
      </c>
    </row>
    <row r="361" spans="1:8" ht="39.75">
      <c r="A361" s="52" t="s">
        <v>3</v>
      </c>
      <c r="B361" s="195" t="s">
        <v>5</v>
      </c>
      <c r="C361" s="73" t="s">
        <v>209</v>
      </c>
      <c r="D361" s="72" t="s">
        <v>14</v>
      </c>
      <c r="E361" s="72"/>
      <c r="F361" s="196">
        <f>F362</f>
        <v>468</v>
      </c>
      <c r="G361" s="196">
        <f t="shared" si="33"/>
        <v>486.7</v>
      </c>
      <c r="H361" s="196">
        <f t="shared" si="33"/>
        <v>506.2</v>
      </c>
    </row>
    <row r="362" spans="1:8" ht="53.25">
      <c r="A362" s="53" t="s">
        <v>479</v>
      </c>
      <c r="B362" s="195" t="s">
        <v>5</v>
      </c>
      <c r="C362" s="73" t="s">
        <v>209</v>
      </c>
      <c r="D362" s="72" t="s">
        <v>47</v>
      </c>
      <c r="E362" s="72"/>
      <c r="F362" s="196">
        <f>F363</f>
        <v>468</v>
      </c>
      <c r="G362" s="196">
        <f t="shared" si="33"/>
        <v>486.7</v>
      </c>
      <c r="H362" s="196">
        <f t="shared" si="33"/>
        <v>506.2</v>
      </c>
    </row>
    <row r="363" spans="1:8" ht="93.75">
      <c r="A363" s="58" t="s">
        <v>658</v>
      </c>
      <c r="B363" s="161" t="s">
        <v>5</v>
      </c>
      <c r="C363" s="74" t="s">
        <v>209</v>
      </c>
      <c r="D363" s="59" t="s">
        <v>213</v>
      </c>
      <c r="E363" s="59"/>
      <c r="F363" s="160">
        <f>F364</f>
        <v>468</v>
      </c>
      <c r="G363" s="160">
        <f t="shared" si="33"/>
        <v>486.7</v>
      </c>
      <c r="H363" s="160">
        <f t="shared" si="33"/>
        <v>506.2</v>
      </c>
    </row>
    <row r="364" spans="1:8" ht="39.75">
      <c r="A364" s="58" t="s">
        <v>132</v>
      </c>
      <c r="B364" s="161" t="s">
        <v>5</v>
      </c>
      <c r="C364" s="74" t="s">
        <v>209</v>
      </c>
      <c r="D364" s="59" t="s">
        <v>213</v>
      </c>
      <c r="E364" s="59" t="s">
        <v>89</v>
      </c>
      <c r="F364" s="160">
        <v>468</v>
      </c>
      <c r="G364" s="160">
        <v>486.7</v>
      </c>
      <c r="H364" s="160">
        <v>506.2</v>
      </c>
    </row>
    <row r="365" spans="1:8" s="230" customFormat="1" ht="27.75">
      <c r="A365" s="103" t="s">
        <v>535</v>
      </c>
      <c r="B365" s="197">
        <v>111</v>
      </c>
      <c r="C365" s="105"/>
      <c r="D365" s="220"/>
      <c r="E365" s="220"/>
      <c r="F365" s="194">
        <f>F366+F398+F406+F420+F426+F432+F438</f>
        <v>198884.5</v>
      </c>
      <c r="G365" s="194">
        <f>G366+G398+G406+G420+G426+G432+G438</f>
        <v>371261.6</v>
      </c>
      <c r="H365" s="194">
        <f>H366+H398+H406+H420+H426+H432+H438</f>
        <v>179445.40000000002</v>
      </c>
    </row>
    <row r="366" spans="1:8" s="230" customFormat="1" ht="13.5">
      <c r="A366" s="103" t="s">
        <v>264</v>
      </c>
      <c r="B366" s="197">
        <v>111</v>
      </c>
      <c r="C366" s="105" t="s">
        <v>263</v>
      </c>
      <c r="D366" s="237"/>
      <c r="E366" s="237"/>
      <c r="F366" s="194">
        <f>F367+F386+F391</f>
        <v>42955.600000000006</v>
      </c>
      <c r="G366" s="194">
        <f>G367+G386+G391</f>
        <v>45151.100000000006</v>
      </c>
      <c r="H366" s="194">
        <f>H367+H386+H391</f>
        <v>37592.200000000004</v>
      </c>
    </row>
    <row r="367" spans="1:8" s="118" customFormat="1" ht="42">
      <c r="A367" s="106" t="s">
        <v>150</v>
      </c>
      <c r="B367" s="197" t="s">
        <v>170</v>
      </c>
      <c r="C367" s="105" t="s">
        <v>149</v>
      </c>
      <c r="D367" s="237"/>
      <c r="E367" s="237"/>
      <c r="F367" s="194">
        <f aca="true" t="shared" si="34" ref="F367:H368">F368</f>
        <v>22772.100000000002</v>
      </c>
      <c r="G367" s="194">
        <f t="shared" si="34"/>
        <v>24960.300000000003</v>
      </c>
      <c r="H367" s="194">
        <f t="shared" si="34"/>
        <v>27393.8</v>
      </c>
    </row>
    <row r="368" spans="1:8" s="118" customFormat="1" ht="26.25">
      <c r="A368" s="52" t="s">
        <v>159</v>
      </c>
      <c r="B368" s="198" t="s">
        <v>170</v>
      </c>
      <c r="C368" s="73" t="s">
        <v>149</v>
      </c>
      <c r="D368" s="71" t="s">
        <v>158</v>
      </c>
      <c r="E368" s="71"/>
      <c r="F368" s="196">
        <f t="shared" si="34"/>
        <v>22772.100000000002</v>
      </c>
      <c r="G368" s="196">
        <f t="shared" si="34"/>
        <v>24960.300000000003</v>
      </c>
      <c r="H368" s="196">
        <f t="shared" si="34"/>
        <v>27393.8</v>
      </c>
    </row>
    <row r="369" spans="1:8" s="235" customFormat="1" ht="13.5">
      <c r="A369" s="53" t="s">
        <v>154</v>
      </c>
      <c r="B369" s="198" t="s">
        <v>170</v>
      </c>
      <c r="C369" s="73" t="s">
        <v>149</v>
      </c>
      <c r="D369" s="72" t="s">
        <v>153</v>
      </c>
      <c r="E369" s="72"/>
      <c r="F369" s="196">
        <f>F370+F372+F378+F380+F376+F383</f>
        <v>22772.100000000002</v>
      </c>
      <c r="G369" s="196">
        <f>G370+G372+G378+G380+G376+G383</f>
        <v>24960.300000000003</v>
      </c>
      <c r="H369" s="196">
        <f>H370+H372+H378+H380+H376+H383</f>
        <v>27393.8</v>
      </c>
    </row>
    <row r="370" spans="1:8" s="118" customFormat="1" ht="39.75">
      <c r="A370" s="60" t="s">
        <v>84</v>
      </c>
      <c r="B370" s="203" t="s">
        <v>170</v>
      </c>
      <c r="C370" s="74" t="s">
        <v>149</v>
      </c>
      <c r="D370" s="61" t="s">
        <v>147</v>
      </c>
      <c r="E370" s="61"/>
      <c r="F370" s="160">
        <f>F371</f>
        <v>15100</v>
      </c>
      <c r="G370" s="160">
        <f>G371</f>
        <v>16610</v>
      </c>
      <c r="H370" s="160">
        <f>H371</f>
        <v>18271</v>
      </c>
    </row>
    <row r="371" spans="1:8" s="118" customFormat="1" ht="26.25">
      <c r="A371" s="65" t="s">
        <v>711</v>
      </c>
      <c r="B371" s="203" t="s">
        <v>170</v>
      </c>
      <c r="C371" s="74" t="s">
        <v>149</v>
      </c>
      <c r="D371" s="61" t="s">
        <v>147</v>
      </c>
      <c r="E371" s="61">
        <v>120</v>
      </c>
      <c r="F371" s="160">
        <v>15100</v>
      </c>
      <c r="G371" s="160">
        <v>16610</v>
      </c>
      <c r="H371" s="160">
        <v>18271</v>
      </c>
    </row>
    <row r="372" spans="1:8" s="235" customFormat="1" ht="39.75">
      <c r="A372" s="65" t="s">
        <v>85</v>
      </c>
      <c r="B372" s="203" t="s">
        <v>170</v>
      </c>
      <c r="C372" s="74" t="s">
        <v>149</v>
      </c>
      <c r="D372" s="61" t="s">
        <v>145</v>
      </c>
      <c r="E372" s="61"/>
      <c r="F372" s="160">
        <f>F373+F374+F375</f>
        <v>764.5</v>
      </c>
      <c r="G372" s="160">
        <f>G373+G374+G375</f>
        <v>841.0000000000001</v>
      </c>
      <c r="H372" s="160">
        <f>H373+H374+H375</f>
        <v>925.1</v>
      </c>
    </row>
    <row r="373" spans="1:8" s="118" customFormat="1" ht="26.25">
      <c r="A373" s="65" t="s">
        <v>711</v>
      </c>
      <c r="B373" s="203" t="s">
        <v>170</v>
      </c>
      <c r="C373" s="74" t="s">
        <v>149</v>
      </c>
      <c r="D373" s="61" t="s">
        <v>145</v>
      </c>
      <c r="E373" s="61">
        <v>120</v>
      </c>
      <c r="F373" s="160">
        <v>37</v>
      </c>
      <c r="G373" s="160">
        <v>40.7</v>
      </c>
      <c r="H373" s="160">
        <v>44.8</v>
      </c>
    </row>
    <row r="374" spans="1:8" s="118" customFormat="1" ht="26.25">
      <c r="A374" s="65" t="s">
        <v>712</v>
      </c>
      <c r="B374" s="203" t="s">
        <v>170</v>
      </c>
      <c r="C374" s="74" t="s">
        <v>149</v>
      </c>
      <c r="D374" s="61" t="s">
        <v>145</v>
      </c>
      <c r="E374" s="61">
        <v>240</v>
      </c>
      <c r="F374" s="160">
        <v>676.5</v>
      </c>
      <c r="G374" s="160">
        <v>744.2</v>
      </c>
      <c r="H374" s="160">
        <v>818.6</v>
      </c>
    </row>
    <row r="375" spans="1:8" s="224" customFormat="1" ht="13.5">
      <c r="A375" s="65" t="s">
        <v>716</v>
      </c>
      <c r="B375" s="203" t="s">
        <v>170</v>
      </c>
      <c r="C375" s="74" t="s">
        <v>149</v>
      </c>
      <c r="D375" s="61" t="s">
        <v>145</v>
      </c>
      <c r="E375" s="61">
        <v>850</v>
      </c>
      <c r="F375" s="160">
        <v>51</v>
      </c>
      <c r="G375" s="160">
        <v>56.1</v>
      </c>
      <c r="H375" s="160">
        <v>61.7</v>
      </c>
    </row>
    <row r="376" spans="1:8" s="118" customFormat="1" ht="53.25">
      <c r="A376" s="29" t="s">
        <v>672</v>
      </c>
      <c r="B376" s="203" t="s">
        <v>170</v>
      </c>
      <c r="C376" s="74" t="s">
        <v>149</v>
      </c>
      <c r="D376" s="61" t="s">
        <v>631</v>
      </c>
      <c r="E376" s="61"/>
      <c r="F376" s="160">
        <f>F377</f>
        <v>1890.2</v>
      </c>
      <c r="G376" s="160">
        <f>G377</f>
        <v>2079.2</v>
      </c>
      <c r="H376" s="160">
        <f>H377</f>
        <v>2287.1</v>
      </c>
    </row>
    <row r="377" spans="1:8" s="64" customFormat="1" ht="26.25">
      <c r="A377" s="65" t="s">
        <v>711</v>
      </c>
      <c r="B377" s="203" t="s">
        <v>170</v>
      </c>
      <c r="C377" s="74" t="s">
        <v>149</v>
      </c>
      <c r="D377" s="61" t="s">
        <v>631</v>
      </c>
      <c r="E377" s="61">
        <v>120</v>
      </c>
      <c r="F377" s="160">
        <v>1890.2</v>
      </c>
      <c r="G377" s="160">
        <v>2079.2</v>
      </c>
      <c r="H377" s="160">
        <v>2287.1</v>
      </c>
    </row>
    <row r="378" spans="1:8" s="224" customFormat="1" ht="66.75">
      <c r="A378" s="60" t="s">
        <v>678</v>
      </c>
      <c r="B378" s="203" t="s">
        <v>170</v>
      </c>
      <c r="C378" s="74" t="s">
        <v>149</v>
      </c>
      <c r="D378" s="61" t="s">
        <v>358</v>
      </c>
      <c r="E378" s="61"/>
      <c r="F378" s="160">
        <f>F379</f>
        <v>27.9</v>
      </c>
      <c r="G378" s="160">
        <f>G379</f>
        <v>27.9</v>
      </c>
      <c r="H378" s="160">
        <f>H379</f>
        <v>27.9</v>
      </c>
    </row>
    <row r="379" spans="1:8" s="224" customFormat="1" ht="26.25">
      <c r="A379" s="65" t="s">
        <v>711</v>
      </c>
      <c r="B379" s="203" t="s">
        <v>170</v>
      </c>
      <c r="C379" s="74" t="s">
        <v>149</v>
      </c>
      <c r="D379" s="61" t="s">
        <v>358</v>
      </c>
      <c r="E379" s="61">
        <v>120</v>
      </c>
      <c r="F379" s="160">
        <v>27.9</v>
      </c>
      <c r="G379" s="160">
        <v>27.9</v>
      </c>
      <c r="H379" s="160">
        <v>27.9</v>
      </c>
    </row>
    <row r="380" spans="1:8" ht="53.25">
      <c r="A380" s="60" t="s">
        <v>677</v>
      </c>
      <c r="B380" s="203" t="s">
        <v>170</v>
      </c>
      <c r="C380" s="74" t="s">
        <v>149</v>
      </c>
      <c r="D380" s="61" t="s">
        <v>359</v>
      </c>
      <c r="E380" s="61"/>
      <c r="F380" s="160">
        <f>F381+F382</f>
        <v>862.5</v>
      </c>
      <c r="G380" s="160">
        <f>G381+G382</f>
        <v>862.5</v>
      </c>
      <c r="H380" s="160">
        <f>H381+H382</f>
        <v>889</v>
      </c>
    </row>
    <row r="381" spans="1:8" ht="26.25">
      <c r="A381" s="65" t="s">
        <v>711</v>
      </c>
      <c r="B381" s="203" t="s">
        <v>170</v>
      </c>
      <c r="C381" s="74" t="s">
        <v>149</v>
      </c>
      <c r="D381" s="61" t="s">
        <v>359</v>
      </c>
      <c r="E381" s="61">
        <v>120</v>
      </c>
      <c r="F381" s="160">
        <v>820</v>
      </c>
      <c r="G381" s="160">
        <v>820</v>
      </c>
      <c r="H381" s="160">
        <v>846.5</v>
      </c>
    </row>
    <row r="382" spans="1:8" ht="26.25">
      <c r="A382" s="65" t="s">
        <v>712</v>
      </c>
      <c r="B382" s="203" t="s">
        <v>170</v>
      </c>
      <c r="C382" s="74" t="s">
        <v>149</v>
      </c>
      <c r="D382" s="61" t="s">
        <v>359</v>
      </c>
      <c r="E382" s="61">
        <v>240</v>
      </c>
      <c r="F382" s="160">
        <v>42.5</v>
      </c>
      <c r="G382" s="160">
        <v>42.5</v>
      </c>
      <c r="H382" s="160">
        <v>42.5</v>
      </c>
    </row>
    <row r="383" spans="1:8" s="64" customFormat="1" ht="39.75">
      <c r="A383" s="65" t="s">
        <v>660</v>
      </c>
      <c r="B383" s="199" t="s">
        <v>170</v>
      </c>
      <c r="C383" s="74" t="s">
        <v>149</v>
      </c>
      <c r="D383" s="68" t="s">
        <v>632</v>
      </c>
      <c r="E383" s="67"/>
      <c r="F383" s="200">
        <f>F384+F385</f>
        <v>4127</v>
      </c>
      <c r="G383" s="200">
        <f>G384+G385</f>
        <v>4539.7</v>
      </c>
      <c r="H383" s="200">
        <f>H384+H385</f>
        <v>4993.7</v>
      </c>
    </row>
    <row r="384" spans="1:8" s="64" customFormat="1" ht="26.25">
      <c r="A384" s="65" t="s">
        <v>711</v>
      </c>
      <c r="B384" s="199" t="s">
        <v>170</v>
      </c>
      <c r="C384" s="74" t="s">
        <v>149</v>
      </c>
      <c r="D384" s="68" t="s">
        <v>632</v>
      </c>
      <c r="E384" s="67">
        <v>120</v>
      </c>
      <c r="F384" s="200">
        <v>3666</v>
      </c>
      <c r="G384" s="200">
        <v>4032.6</v>
      </c>
      <c r="H384" s="200">
        <v>4435.9</v>
      </c>
    </row>
    <row r="385" spans="1:8" s="64" customFormat="1" ht="26.25">
      <c r="A385" s="65" t="s">
        <v>712</v>
      </c>
      <c r="B385" s="199" t="s">
        <v>170</v>
      </c>
      <c r="C385" s="74" t="s">
        <v>149</v>
      </c>
      <c r="D385" s="68" t="s">
        <v>632</v>
      </c>
      <c r="E385" s="67">
        <v>240</v>
      </c>
      <c r="F385" s="200">
        <v>461</v>
      </c>
      <c r="G385" s="200">
        <v>507.1</v>
      </c>
      <c r="H385" s="200">
        <v>557.8</v>
      </c>
    </row>
    <row r="386" spans="1:8" s="118" customFormat="1" ht="13.5">
      <c r="A386" s="113" t="s">
        <v>382</v>
      </c>
      <c r="B386" s="201" t="s">
        <v>170</v>
      </c>
      <c r="C386" s="104" t="s">
        <v>237</v>
      </c>
      <c r="D386" s="107"/>
      <c r="E386" s="108"/>
      <c r="F386" s="202">
        <f>F387</f>
        <v>20000</v>
      </c>
      <c r="G386" s="202">
        <f>G387</f>
        <v>20000</v>
      </c>
      <c r="H386" s="202">
        <f>H387</f>
        <v>10000</v>
      </c>
    </row>
    <row r="387" spans="1:8" ht="13.5">
      <c r="A387" s="52" t="s">
        <v>370</v>
      </c>
      <c r="B387" s="198" t="s">
        <v>170</v>
      </c>
      <c r="C387" s="51" t="s">
        <v>237</v>
      </c>
      <c r="D387" s="71" t="s">
        <v>4</v>
      </c>
      <c r="E387" s="71"/>
      <c r="F387" s="196">
        <f>F388</f>
        <v>20000</v>
      </c>
      <c r="G387" s="196">
        <f aca="true" t="shared" si="35" ref="G387:H389">G388</f>
        <v>20000</v>
      </c>
      <c r="H387" s="196">
        <f t="shared" si="35"/>
        <v>10000</v>
      </c>
    </row>
    <row r="388" spans="1:8" ht="13.5">
      <c r="A388" s="53" t="s">
        <v>239</v>
      </c>
      <c r="B388" s="198" t="s">
        <v>170</v>
      </c>
      <c r="C388" s="51" t="s">
        <v>237</v>
      </c>
      <c r="D388" s="72" t="s">
        <v>234</v>
      </c>
      <c r="E388" s="72"/>
      <c r="F388" s="196">
        <f>F389</f>
        <v>20000</v>
      </c>
      <c r="G388" s="196">
        <f t="shared" si="35"/>
        <v>20000</v>
      </c>
      <c r="H388" s="196">
        <f t="shared" si="35"/>
        <v>10000</v>
      </c>
    </row>
    <row r="389" spans="1:8" s="117" customFormat="1" ht="39.75">
      <c r="A389" s="60" t="s">
        <v>381</v>
      </c>
      <c r="B389" s="203" t="s">
        <v>170</v>
      </c>
      <c r="C389" s="55" t="s">
        <v>237</v>
      </c>
      <c r="D389" s="61" t="s">
        <v>236</v>
      </c>
      <c r="E389" s="61"/>
      <c r="F389" s="160">
        <f>F390</f>
        <v>20000</v>
      </c>
      <c r="G389" s="160">
        <f t="shared" si="35"/>
        <v>20000</v>
      </c>
      <c r="H389" s="160">
        <f t="shared" si="35"/>
        <v>10000</v>
      </c>
    </row>
    <row r="390" spans="1:8" s="227" customFormat="1" ht="13.5">
      <c r="A390" s="60" t="s">
        <v>373</v>
      </c>
      <c r="B390" s="203" t="s">
        <v>170</v>
      </c>
      <c r="C390" s="55" t="s">
        <v>237</v>
      </c>
      <c r="D390" s="61" t="s">
        <v>236</v>
      </c>
      <c r="E390" s="61">
        <v>870</v>
      </c>
      <c r="F390" s="160">
        <v>20000</v>
      </c>
      <c r="G390" s="160">
        <v>20000</v>
      </c>
      <c r="H390" s="160">
        <v>10000</v>
      </c>
    </row>
    <row r="391" spans="1:8" ht="13.5">
      <c r="A391" s="103" t="s">
        <v>148</v>
      </c>
      <c r="B391" s="197" t="s">
        <v>170</v>
      </c>
      <c r="C391" s="105" t="s">
        <v>146</v>
      </c>
      <c r="D391" s="237"/>
      <c r="E391" s="237"/>
      <c r="F391" s="194">
        <f aca="true" t="shared" si="36" ref="F391:H392">F392</f>
        <v>183.5</v>
      </c>
      <c r="G391" s="194">
        <f t="shared" si="36"/>
        <v>190.8</v>
      </c>
      <c r="H391" s="194">
        <f t="shared" si="36"/>
        <v>198.4</v>
      </c>
    </row>
    <row r="392" spans="1:8" ht="66.75">
      <c r="A392" s="52" t="s">
        <v>2</v>
      </c>
      <c r="B392" s="198" t="s">
        <v>170</v>
      </c>
      <c r="C392" s="73" t="s">
        <v>146</v>
      </c>
      <c r="D392" s="72" t="s">
        <v>12</v>
      </c>
      <c r="E392" s="72"/>
      <c r="F392" s="196">
        <f t="shared" si="36"/>
        <v>183.5</v>
      </c>
      <c r="G392" s="196">
        <f t="shared" si="36"/>
        <v>190.8</v>
      </c>
      <c r="H392" s="196">
        <f t="shared" si="36"/>
        <v>198.4</v>
      </c>
    </row>
    <row r="393" spans="1:8" s="118" customFormat="1" ht="93.75">
      <c r="A393" s="53" t="s">
        <v>544</v>
      </c>
      <c r="B393" s="198" t="s">
        <v>170</v>
      </c>
      <c r="C393" s="73" t="s">
        <v>146</v>
      </c>
      <c r="D393" s="72" t="s">
        <v>43</v>
      </c>
      <c r="E393" s="72"/>
      <c r="F393" s="196">
        <f>F394+F396</f>
        <v>183.5</v>
      </c>
      <c r="G393" s="196">
        <f>G394+G396</f>
        <v>190.8</v>
      </c>
      <c r="H393" s="196">
        <f>H394+H396</f>
        <v>198.4</v>
      </c>
    </row>
    <row r="394" spans="1:8" s="224" customFormat="1" ht="107.25">
      <c r="A394" s="58" t="s">
        <v>542</v>
      </c>
      <c r="B394" s="203" t="s">
        <v>170</v>
      </c>
      <c r="C394" s="74" t="s">
        <v>146</v>
      </c>
      <c r="D394" s="59" t="s">
        <v>182</v>
      </c>
      <c r="E394" s="59"/>
      <c r="F394" s="160">
        <f>F395</f>
        <v>85</v>
      </c>
      <c r="G394" s="160">
        <f>G395</f>
        <v>88.4</v>
      </c>
      <c r="H394" s="160">
        <f>H395</f>
        <v>91.9</v>
      </c>
    </row>
    <row r="395" spans="1:8" s="224" customFormat="1" ht="26.25">
      <c r="A395" s="29" t="s">
        <v>712</v>
      </c>
      <c r="B395" s="203" t="s">
        <v>170</v>
      </c>
      <c r="C395" s="74" t="s">
        <v>146</v>
      </c>
      <c r="D395" s="59" t="s">
        <v>182</v>
      </c>
      <c r="E395" s="59">
        <v>240</v>
      </c>
      <c r="F395" s="160">
        <v>85</v>
      </c>
      <c r="G395" s="160">
        <v>88.4</v>
      </c>
      <c r="H395" s="160">
        <v>91.9</v>
      </c>
    </row>
    <row r="396" spans="1:8" s="118" customFormat="1" ht="107.25">
      <c r="A396" s="58" t="s">
        <v>543</v>
      </c>
      <c r="B396" s="203" t="s">
        <v>170</v>
      </c>
      <c r="C396" s="74" t="s">
        <v>146</v>
      </c>
      <c r="D396" s="59" t="s">
        <v>183</v>
      </c>
      <c r="E396" s="59"/>
      <c r="F396" s="160">
        <f>F397</f>
        <v>98.5</v>
      </c>
      <c r="G396" s="160">
        <f>G397</f>
        <v>102.4</v>
      </c>
      <c r="H396" s="160">
        <f>H397</f>
        <v>106.5</v>
      </c>
    </row>
    <row r="397" spans="1:8" s="118" customFormat="1" ht="26.25">
      <c r="A397" s="29" t="s">
        <v>712</v>
      </c>
      <c r="B397" s="203" t="s">
        <v>170</v>
      </c>
      <c r="C397" s="74" t="s">
        <v>146</v>
      </c>
      <c r="D397" s="59" t="s">
        <v>183</v>
      </c>
      <c r="E397" s="59">
        <v>240</v>
      </c>
      <c r="F397" s="160">
        <v>98.5</v>
      </c>
      <c r="G397" s="160">
        <v>102.4</v>
      </c>
      <c r="H397" s="160">
        <v>106.5</v>
      </c>
    </row>
    <row r="398" spans="1:8" s="64" customFormat="1" ht="27.75">
      <c r="A398" s="103" t="s">
        <v>269</v>
      </c>
      <c r="B398" s="197" t="s">
        <v>170</v>
      </c>
      <c r="C398" s="105" t="s">
        <v>268</v>
      </c>
      <c r="D398" s="220"/>
      <c r="E398" s="220"/>
      <c r="F398" s="194">
        <f>F399</f>
        <v>400</v>
      </c>
      <c r="G398" s="194">
        <f aca="true" t="shared" si="37" ref="G398:H400">G399</f>
        <v>400</v>
      </c>
      <c r="H398" s="194">
        <f t="shared" si="37"/>
        <v>400</v>
      </c>
    </row>
    <row r="399" spans="1:8" s="216" customFormat="1" ht="42">
      <c r="A399" s="103" t="s">
        <v>270</v>
      </c>
      <c r="B399" s="197" t="s">
        <v>170</v>
      </c>
      <c r="C399" s="105" t="s">
        <v>187</v>
      </c>
      <c r="D399" s="220"/>
      <c r="E399" s="220"/>
      <c r="F399" s="194">
        <f>F400</f>
        <v>400</v>
      </c>
      <c r="G399" s="194">
        <f t="shared" si="37"/>
        <v>400</v>
      </c>
      <c r="H399" s="194">
        <f t="shared" si="37"/>
        <v>400</v>
      </c>
    </row>
    <row r="400" spans="1:8" ht="39.75">
      <c r="A400" s="52" t="s">
        <v>393</v>
      </c>
      <c r="B400" s="198" t="s">
        <v>170</v>
      </c>
      <c r="C400" s="73" t="s">
        <v>187</v>
      </c>
      <c r="D400" s="72" t="s">
        <v>13</v>
      </c>
      <c r="E400" s="72"/>
      <c r="F400" s="196">
        <f>F401</f>
        <v>400</v>
      </c>
      <c r="G400" s="196">
        <f t="shared" si="37"/>
        <v>400</v>
      </c>
      <c r="H400" s="196">
        <f t="shared" si="37"/>
        <v>400</v>
      </c>
    </row>
    <row r="401" spans="1:8" ht="107.25">
      <c r="A401" s="53" t="s">
        <v>422</v>
      </c>
      <c r="B401" s="198" t="s">
        <v>170</v>
      </c>
      <c r="C401" s="73" t="s">
        <v>187</v>
      </c>
      <c r="D401" s="72" t="s">
        <v>45</v>
      </c>
      <c r="E401" s="72"/>
      <c r="F401" s="196">
        <f>F402+F404</f>
        <v>400</v>
      </c>
      <c r="G401" s="196">
        <f>G402+G404</f>
        <v>400</v>
      </c>
      <c r="H401" s="196">
        <f>H402+H404</f>
        <v>400</v>
      </c>
    </row>
    <row r="402" spans="1:8" s="233" customFormat="1" ht="120.75">
      <c r="A402" s="58" t="s">
        <v>480</v>
      </c>
      <c r="B402" s="203" t="s">
        <v>170</v>
      </c>
      <c r="C402" s="74" t="s">
        <v>187</v>
      </c>
      <c r="D402" s="59" t="s">
        <v>481</v>
      </c>
      <c r="E402" s="59"/>
      <c r="F402" s="160">
        <f>F403</f>
        <v>200</v>
      </c>
      <c r="G402" s="160">
        <f>G403</f>
        <v>200</v>
      </c>
      <c r="H402" s="160">
        <f>H403</f>
        <v>200</v>
      </c>
    </row>
    <row r="403" spans="1:8" s="233" customFormat="1" ht="13.5">
      <c r="A403" s="58" t="s">
        <v>72</v>
      </c>
      <c r="B403" s="203" t="s">
        <v>170</v>
      </c>
      <c r="C403" s="74" t="s">
        <v>187</v>
      </c>
      <c r="D403" s="59" t="s">
        <v>481</v>
      </c>
      <c r="E403" s="59" t="s">
        <v>177</v>
      </c>
      <c r="F403" s="160">
        <v>200</v>
      </c>
      <c r="G403" s="160">
        <v>200</v>
      </c>
      <c r="H403" s="160">
        <v>200</v>
      </c>
    </row>
    <row r="404" spans="1:8" s="233" customFormat="1" ht="120.75">
      <c r="A404" s="58" t="s">
        <v>423</v>
      </c>
      <c r="B404" s="203" t="s">
        <v>170</v>
      </c>
      <c r="C404" s="74" t="s">
        <v>187</v>
      </c>
      <c r="D404" s="59" t="s">
        <v>482</v>
      </c>
      <c r="E404" s="59"/>
      <c r="F404" s="160">
        <f>F405</f>
        <v>200</v>
      </c>
      <c r="G404" s="160">
        <f>G405</f>
        <v>200</v>
      </c>
      <c r="H404" s="160">
        <f>H405</f>
        <v>200</v>
      </c>
    </row>
    <row r="405" spans="1:8" s="117" customFormat="1" ht="13.5">
      <c r="A405" s="56" t="s">
        <v>72</v>
      </c>
      <c r="B405" s="203" t="s">
        <v>170</v>
      </c>
      <c r="C405" s="74" t="s">
        <v>187</v>
      </c>
      <c r="D405" s="59" t="s">
        <v>482</v>
      </c>
      <c r="E405" s="59" t="s">
        <v>177</v>
      </c>
      <c r="F405" s="160">
        <v>200</v>
      </c>
      <c r="G405" s="160">
        <v>200</v>
      </c>
      <c r="H405" s="160">
        <v>200</v>
      </c>
    </row>
    <row r="406" spans="1:8" ht="13.5">
      <c r="A406" s="103" t="s">
        <v>262</v>
      </c>
      <c r="B406" s="197" t="s">
        <v>170</v>
      </c>
      <c r="C406" s="104" t="s">
        <v>261</v>
      </c>
      <c r="D406" s="220"/>
      <c r="E406" s="220"/>
      <c r="F406" s="194">
        <f>F407+F412</f>
        <v>29285.800000000003</v>
      </c>
      <c r="G406" s="194">
        <f>G407+G412</f>
        <v>195706.1</v>
      </c>
      <c r="H406" s="194">
        <f>H407+H412</f>
        <v>7706.1</v>
      </c>
    </row>
    <row r="407" spans="1:8" ht="13.5">
      <c r="A407" s="103" t="s">
        <v>76</v>
      </c>
      <c r="B407" s="197" t="s">
        <v>170</v>
      </c>
      <c r="C407" s="104" t="s">
        <v>75</v>
      </c>
      <c r="D407" s="220"/>
      <c r="E407" s="220"/>
      <c r="F407" s="194">
        <f aca="true" t="shared" si="38" ref="F407:H410">F408</f>
        <v>21579.7</v>
      </c>
      <c r="G407" s="194">
        <f t="shared" si="38"/>
        <v>188000</v>
      </c>
      <c r="H407" s="194">
        <f t="shared" si="38"/>
        <v>0</v>
      </c>
    </row>
    <row r="408" spans="1:8" s="117" customFormat="1" ht="53.25">
      <c r="A408" s="52" t="s">
        <v>189</v>
      </c>
      <c r="B408" s="198" t="s">
        <v>170</v>
      </c>
      <c r="C408" s="51" t="s">
        <v>75</v>
      </c>
      <c r="D408" s="72" t="s">
        <v>190</v>
      </c>
      <c r="E408" s="72"/>
      <c r="F408" s="196">
        <f t="shared" si="38"/>
        <v>21579.7</v>
      </c>
      <c r="G408" s="196">
        <f t="shared" si="38"/>
        <v>188000</v>
      </c>
      <c r="H408" s="196">
        <f t="shared" si="38"/>
        <v>0</v>
      </c>
    </row>
    <row r="409" spans="1:8" s="227" customFormat="1" ht="80.25">
      <c r="A409" s="53" t="s">
        <v>483</v>
      </c>
      <c r="B409" s="198" t="s">
        <v>170</v>
      </c>
      <c r="C409" s="51" t="s">
        <v>75</v>
      </c>
      <c r="D409" s="72" t="s">
        <v>585</v>
      </c>
      <c r="E409" s="72"/>
      <c r="F409" s="196">
        <f t="shared" si="38"/>
        <v>21579.7</v>
      </c>
      <c r="G409" s="196">
        <f t="shared" si="38"/>
        <v>188000</v>
      </c>
      <c r="H409" s="196">
        <f t="shared" si="38"/>
        <v>0</v>
      </c>
    </row>
    <row r="410" spans="1:8" s="227" customFormat="1" ht="107.25">
      <c r="A410" s="58" t="s">
        <v>668</v>
      </c>
      <c r="B410" s="203" t="s">
        <v>170</v>
      </c>
      <c r="C410" s="55" t="s">
        <v>75</v>
      </c>
      <c r="D410" s="59" t="s">
        <v>77</v>
      </c>
      <c r="E410" s="59"/>
      <c r="F410" s="160">
        <f t="shared" si="38"/>
        <v>21579.7</v>
      </c>
      <c r="G410" s="160">
        <f t="shared" si="38"/>
        <v>188000</v>
      </c>
      <c r="H410" s="160">
        <f t="shared" si="38"/>
        <v>0</v>
      </c>
    </row>
    <row r="411" spans="1:8" ht="13.5">
      <c r="A411" s="57" t="s">
        <v>72</v>
      </c>
      <c r="B411" s="203" t="s">
        <v>170</v>
      </c>
      <c r="C411" s="55" t="s">
        <v>75</v>
      </c>
      <c r="D411" s="59" t="s">
        <v>77</v>
      </c>
      <c r="E411" s="59" t="s">
        <v>177</v>
      </c>
      <c r="F411" s="160">
        <v>21579.7</v>
      </c>
      <c r="G411" s="160">
        <v>188000</v>
      </c>
      <c r="H411" s="160"/>
    </row>
    <row r="412" spans="1:8" s="216" customFormat="1" ht="13.5">
      <c r="A412" s="103" t="s">
        <v>179</v>
      </c>
      <c r="B412" s="197" t="s">
        <v>170</v>
      </c>
      <c r="C412" s="104" t="s">
        <v>178</v>
      </c>
      <c r="D412" s="220"/>
      <c r="E412" s="220"/>
      <c r="F412" s="194">
        <f>F414+F417</f>
        <v>7706.1</v>
      </c>
      <c r="G412" s="194">
        <f>G414+G417</f>
        <v>7706.1</v>
      </c>
      <c r="H412" s="194">
        <f>H414+H417</f>
        <v>7706.1</v>
      </c>
    </row>
    <row r="413" spans="1:8" s="223" customFormat="1" ht="66.75">
      <c r="A413" s="52" t="s">
        <v>392</v>
      </c>
      <c r="B413" s="198" t="s">
        <v>170</v>
      </c>
      <c r="C413" s="51" t="s">
        <v>178</v>
      </c>
      <c r="D413" s="72" t="s">
        <v>176</v>
      </c>
      <c r="E413" s="72"/>
      <c r="F413" s="196">
        <f>F414+F417</f>
        <v>7706.1</v>
      </c>
      <c r="G413" s="196">
        <f>G414+G417</f>
        <v>7706.1</v>
      </c>
      <c r="H413" s="196">
        <f>H414+H417</f>
        <v>7706.1</v>
      </c>
    </row>
    <row r="414" spans="1:8" s="223" customFormat="1" ht="93.75">
      <c r="A414" s="53" t="s">
        <v>566</v>
      </c>
      <c r="B414" s="198" t="s">
        <v>170</v>
      </c>
      <c r="C414" s="51" t="s">
        <v>178</v>
      </c>
      <c r="D414" s="72" t="s">
        <v>180</v>
      </c>
      <c r="E414" s="72"/>
      <c r="F414" s="196">
        <f aca="true" t="shared" si="39" ref="F414:H415">F415</f>
        <v>2078</v>
      </c>
      <c r="G414" s="196">
        <f t="shared" si="39"/>
        <v>2078</v>
      </c>
      <c r="H414" s="196">
        <f t="shared" si="39"/>
        <v>2078</v>
      </c>
    </row>
    <row r="415" spans="1:8" ht="134.25">
      <c r="A415" s="54" t="s">
        <v>567</v>
      </c>
      <c r="B415" s="203" t="s">
        <v>170</v>
      </c>
      <c r="C415" s="55" t="s">
        <v>178</v>
      </c>
      <c r="D415" s="59" t="s">
        <v>73</v>
      </c>
      <c r="E415" s="59"/>
      <c r="F415" s="160">
        <f t="shared" si="39"/>
        <v>2078</v>
      </c>
      <c r="G415" s="160">
        <f t="shared" si="39"/>
        <v>2078</v>
      </c>
      <c r="H415" s="160">
        <f t="shared" si="39"/>
        <v>2078</v>
      </c>
    </row>
    <row r="416" spans="1:8" ht="13.5">
      <c r="A416" s="29" t="s">
        <v>59</v>
      </c>
      <c r="B416" s="203" t="s">
        <v>170</v>
      </c>
      <c r="C416" s="55" t="s">
        <v>178</v>
      </c>
      <c r="D416" s="59" t="s">
        <v>73</v>
      </c>
      <c r="E416" s="59" t="s">
        <v>177</v>
      </c>
      <c r="F416" s="160">
        <v>2078</v>
      </c>
      <c r="G416" s="160">
        <v>2078</v>
      </c>
      <c r="H416" s="160">
        <v>2078</v>
      </c>
    </row>
    <row r="417" spans="1:8" ht="93.75">
      <c r="A417" s="114" t="s">
        <v>484</v>
      </c>
      <c r="B417" s="198" t="s">
        <v>170</v>
      </c>
      <c r="C417" s="51" t="s">
        <v>178</v>
      </c>
      <c r="D417" s="72" t="s">
        <v>181</v>
      </c>
      <c r="E417" s="72"/>
      <c r="F417" s="196">
        <f aca="true" t="shared" si="40" ref="F417:H418">F418</f>
        <v>5628.1</v>
      </c>
      <c r="G417" s="196">
        <f t="shared" si="40"/>
        <v>5628.1</v>
      </c>
      <c r="H417" s="196">
        <f t="shared" si="40"/>
        <v>5628.1</v>
      </c>
    </row>
    <row r="418" spans="1:8" ht="134.25">
      <c r="A418" s="57" t="s">
        <v>570</v>
      </c>
      <c r="B418" s="203" t="s">
        <v>170</v>
      </c>
      <c r="C418" s="55" t="s">
        <v>178</v>
      </c>
      <c r="D418" s="59" t="s">
        <v>74</v>
      </c>
      <c r="E418" s="59"/>
      <c r="F418" s="160">
        <f t="shared" si="40"/>
        <v>5628.1</v>
      </c>
      <c r="G418" s="160">
        <f t="shared" si="40"/>
        <v>5628.1</v>
      </c>
      <c r="H418" s="160">
        <f t="shared" si="40"/>
        <v>5628.1</v>
      </c>
    </row>
    <row r="419" spans="1:8" ht="13.5">
      <c r="A419" s="57" t="s">
        <v>72</v>
      </c>
      <c r="B419" s="203" t="s">
        <v>170</v>
      </c>
      <c r="C419" s="55" t="s">
        <v>178</v>
      </c>
      <c r="D419" s="59" t="s">
        <v>74</v>
      </c>
      <c r="E419" s="59" t="s">
        <v>177</v>
      </c>
      <c r="F419" s="160">
        <v>5628.1</v>
      </c>
      <c r="G419" s="160">
        <v>5628.1</v>
      </c>
      <c r="H419" s="160">
        <v>5628.1</v>
      </c>
    </row>
    <row r="420" spans="1:8" ht="13.5">
      <c r="A420" s="103" t="s">
        <v>280</v>
      </c>
      <c r="B420" s="198" t="s">
        <v>170</v>
      </c>
      <c r="C420" s="104" t="s">
        <v>274</v>
      </c>
      <c r="D420" s="238"/>
      <c r="E420" s="72"/>
      <c r="F420" s="196">
        <f aca="true" t="shared" si="41" ref="F420:H421">F421</f>
        <v>155</v>
      </c>
      <c r="G420" s="196">
        <f t="shared" si="41"/>
        <v>155</v>
      </c>
      <c r="H420" s="196">
        <f t="shared" si="41"/>
        <v>155</v>
      </c>
    </row>
    <row r="421" spans="1:8" ht="13.5">
      <c r="A421" s="103" t="s">
        <v>56</v>
      </c>
      <c r="B421" s="198" t="s">
        <v>170</v>
      </c>
      <c r="C421" s="104" t="s">
        <v>55</v>
      </c>
      <c r="D421" s="238"/>
      <c r="E421" s="72"/>
      <c r="F421" s="196">
        <f t="shared" si="41"/>
        <v>155</v>
      </c>
      <c r="G421" s="196">
        <f t="shared" si="41"/>
        <v>155</v>
      </c>
      <c r="H421" s="196">
        <f t="shared" si="41"/>
        <v>155</v>
      </c>
    </row>
    <row r="422" spans="1:8" s="224" customFormat="1" ht="53.25">
      <c r="A422" s="52" t="s">
        <v>0</v>
      </c>
      <c r="B422" s="198" t="s">
        <v>170</v>
      </c>
      <c r="C422" s="51" t="s">
        <v>55</v>
      </c>
      <c r="D422" s="238" t="s">
        <v>10</v>
      </c>
      <c r="E422" s="72"/>
      <c r="F422" s="196">
        <f>F423</f>
        <v>155</v>
      </c>
      <c r="G422" s="196">
        <f aca="true" t="shared" si="42" ref="G422:H424">G423</f>
        <v>155</v>
      </c>
      <c r="H422" s="196">
        <f t="shared" si="42"/>
        <v>155</v>
      </c>
    </row>
    <row r="423" spans="1:8" s="224" customFormat="1" ht="80.25">
      <c r="A423" s="53" t="s">
        <v>446</v>
      </c>
      <c r="B423" s="198" t="s">
        <v>170</v>
      </c>
      <c r="C423" s="51" t="s">
        <v>55</v>
      </c>
      <c r="D423" s="238" t="s">
        <v>38</v>
      </c>
      <c r="E423" s="72"/>
      <c r="F423" s="196">
        <f>F424</f>
        <v>155</v>
      </c>
      <c r="G423" s="196">
        <f t="shared" si="42"/>
        <v>155</v>
      </c>
      <c r="H423" s="196">
        <f t="shared" si="42"/>
        <v>155</v>
      </c>
    </row>
    <row r="424" spans="1:8" s="64" customFormat="1" ht="120.75">
      <c r="A424" s="29" t="s">
        <v>671</v>
      </c>
      <c r="B424" s="203" t="s">
        <v>170</v>
      </c>
      <c r="C424" s="55" t="s">
        <v>55</v>
      </c>
      <c r="D424" s="59" t="s">
        <v>623</v>
      </c>
      <c r="E424" s="59"/>
      <c r="F424" s="160">
        <f>F425</f>
        <v>155</v>
      </c>
      <c r="G424" s="160">
        <f t="shared" si="42"/>
        <v>155</v>
      </c>
      <c r="H424" s="160">
        <f t="shared" si="42"/>
        <v>155</v>
      </c>
    </row>
    <row r="425" spans="1:8" s="64" customFormat="1" ht="13.5">
      <c r="A425" s="57" t="s">
        <v>72</v>
      </c>
      <c r="B425" s="203" t="s">
        <v>170</v>
      </c>
      <c r="C425" s="55" t="s">
        <v>55</v>
      </c>
      <c r="D425" s="59" t="s">
        <v>623</v>
      </c>
      <c r="E425" s="59" t="s">
        <v>177</v>
      </c>
      <c r="F425" s="160">
        <v>155</v>
      </c>
      <c r="G425" s="160">
        <v>155</v>
      </c>
      <c r="H425" s="160">
        <v>155</v>
      </c>
    </row>
    <row r="426" spans="1:8" s="118" customFormat="1" ht="13.5">
      <c r="A426" s="103" t="s">
        <v>281</v>
      </c>
      <c r="B426" s="197" t="s">
        <v>170</v>
      </c>
      <c r="C426" s="104" t="s">
        <v>275</v>
      </c>
      <c r="D426" s="220"/>
      <c r="E426" s="220"/>
      <c r="F426" s="194">
        <f>F427</f>
        <v>265</v>
      </c>
      <c r="G426" s="194">
        <f aca="true" t="shared" si="43" ref="G426:H430">G427</f>
        <v>265</v>
      </c>
      <c r="H426" s="194">
        <f t="shared" si="43"/>
        <v>265</v>
      </c>
    </row>
    <row r="427" spans="1:8" s="118" customFormat="1" ht="13.5">
      <c r="A427" s="103" t="s">
        <v>63</v>
      </c>
      <c r="B427" s="197" t="s">
        <v>170</v>
      </c>
      <c r="C427" s="104" t="s">
        <v>62</v>
      </c>
      <c r="D427" s="220"/>
      <c r="E427" s="220"/>
      <c r="F427" s="194">
        <f>F428</f>
        <v>265</v>
      </c>
      <c r="G427" s="194">
        <f t="shared" si="43"/>
        <v>265</v>
      </c>
      <c r="H427" s="194">
        <f t="shared" si="43"/>
        <v>265</v>
      </c>
    </row>
    <row r="428" spans="1:8" s="118" customFormat="1" ht="39.75">
      <c r="A428" s="52" t="s">
        <v>197</v>
      </c>
      <c r="B428" s="198" t="s">
        <v>170</v>
      </c>
      <c r="C428" s="51" t="s">
        <v>62</v>
      </c>
      <c r="D428" s="72" t="s">
        <v>7</v>
      </c>
      <c r="E428" s="72"/>
      <c r="F428" s="196">
        <f>F429</f>
        <v>265</v>
      </c>
      <c r="G428" s="196">
        <f t="shared" si="43"/>
        <v>265</v>
      </c>
      <c r="H428" s="196">
        <f t="shared" si="43"/>
        <v>265</v>
      </c>
    </row>
    <row r="429" spans="1:8" s="118" customFormat="1" ht="66.75">
      <c r="A429" s="53" t="s">
        <v>486</v>
      </c>
      <c r="B429" s="198" t="s">
        <v>170</v>
      </c>
      <c r="C429" s="51" t="s">
        <v>62</v>
      </c>
      <c r="D429" s="72" t="s">
        <v>18</v>
      </c>
      <c r="E429" s="72"/>
      <c r="F429" s="196">
        <f>F430</f>
        <v>265</v>
      </c>
      <c r="G429" s="196">
        <f t="shared" si="43"/>
        <v>265</v>
      </c>
      <c r="H429" s="196">
        <f t="shared" si="43"/>
        <v>265</v>
      </c>
    </row>
    <row r="430" spans="1:8" s="118" customFormat="1" ht="93.75">
      <c r="A430" s="58" t="s">
        <v>649</v>
      </c>
      <c r="B430" s="203" t="s">
        <v>170</v>
      </c>
      <c r="C430" s="55" t="s">
        <v>62</v>
      </c>
      <c r="D430" s="59" t="s">
        <v>116</v>
      </c>
      <c r="E430" s="59"/>
      <c r="F430" s="160">
        <f>F431</f>
        <v>265</v>
      </c>
      <c r="G430" s="160">
        <f t="shared" si="43"/>
        <v>265</v>
      </c>
      <c r="H430" s="160">
        <f t="shared" si="43"/>
        <v>265</v>
      </c>
    </row>
    <row r="431" spans="1:8" s="118" customFormat="1" ht="13.5">
      <c r="A431" s="123" t="s">
        <v>59</v>
      </c>
      <c r="B431" s="204" t="s">
        <v>170</v>
      </c>
      <c r="C431" s="74" t="s">
        <v>62</v>
      </c>
      <c r="D431" s="59" t="s">
        <v>116</v>
      </c>
      <c r="E431" s="59" t="s">
        <v>177</v>
      </c>
      <c r="F431" s="205">
        <v>265</v>
      </c>
      <c r="G431" s="205">
        <v>265</v>
      </c>
      <c r="H431" s="205">
        <v>265</v>
      </c>
    </row>
    <row r="432" spans="1:8" s="118" customFormat="1" ht="13.5">
      <c r="A432" s="124" t="s">
        <v>548</v>
      </c>
      <c r="B432" s="197" t="s">
        <v>170</v>
      </c>
      <c r="C432" s="104" t="s">
        <v>549</v>
      </c>
      <c r="D432" s="239"/>
      <c r="E432" s="239"/>
      <c r="F432" s="194">
        <f>F433</f>
        <v>544.5</v>
      </c>
      <c r="G432" s="194">
        <f aca="true" t="shared" si="44" ref="G432:H436">G433</f>
        <v>250</v>
      </c>
      <c r="H432" s="194">
        <f t="shared" si="44"/>
        <v>0</v>
      </c>
    </row>
    <row r="433" spans="1:8" s="118" customFormat="1" ht="27.75">
      <c r="A433" s="124" t="s">
        <v>553</v>
      </c>
      <c r="B433" s="197" t="s">
        <v>170</v>
      </c>
      <c r="C433" s="104" t="s">
        <v>551</v>
      </c>
      <c r="D433" s="239"/>
      <c r="E433" s="239"/>
      <c r="F433" s="194">
        <f>F434</f>
        <v>544.5</v>
      </c>
      <c r="G433" s="194">
        <f t="shared" si="44"/>
        <v>250</v>
      </c>
      <c r="H433" s="194">
        <f t="shared" si="44"/>
        <v>0</v>
      </c>
    </row>
    <row r="434" spans="1:8" s="241" customFormat="1" ht="13.5">
      <c r="A434" s="52" t="s">
        <v>370</v>
      </c>
      <c r="B434" s="198" t="s">
        <v>170</v>
      </c>
      <c r="C434" s="51" t="s">
        <v>551</v>
      </c>
      <c r="D434" s="240" t="s">
        <v>4</v>
      </c>
      <c r="E434" s="240"/>
      <c r="F434" s="196">
        <f>F435</f>
        <v>544.5</v>
      </c>
      <c r="G434" s="196">
        <f t="shared" si="44"/>
        <v>250</v>
      </c>
      <c r="H434" s="196">
        <f t="shared" si="44"/>
        <v>0</v>
      </c>
    </row>
    <row r="435" spans="1:8" s="241" customFormat="1" ht="13.5">
      <c r="A435" s="53" t="s">
        <v>239</v>
      </c>
      <c r="B435" s="198" t="s">
        <v>170</v>
      </c>
      <c r="C435" s="51" t="s">
        <v>551</v>
      </c>
      <c r="D435" s="240" t="s">
        <v>234</v>
      </c>
      <c r="E435" s="240"/>
      <c r="F435" s="196">
        <f>F436</f>
        <v>544.5</v>
      </c>
      <c r="G435" s="196">
        <f t="shared" si="44"/>
        <v>250</v>
      </c>
      <c r="H435" s="196">
        <f t="shared" si="44"/>
        <v>0</v>
      </c>
    </row>
    <row r="436" spans="1:8" s="64" customFormat="1" ht="26.25">
      <c r="A436" s="60" t="s">
        <v>554</v>
      </c>
      <c r="B436" s="203" t="s">
        <v>170</v>
      </c>
      <c r="C436" s="55" t="s">
        <v>551</v>
      </c>
      <c r="D436" s="61" t="s">
        <v>555</v>
      </c>
      <c r="E436" s="61"/>
      <c r="F436" s="160">
        <f>F437</f>
        <v>544.5</v>
      </c>
      <c r="G436" s="160">
        <f t="shared" si="44"/>
        <v>250</v>
      </c>
      <c r="H436" s="160">
        <f t="shared" si="44"/>
        <v>0</v>
      </c>
    </row>
    <row r="437" spans="1:8" s="64" customFormat="1" ht="13.5">
      <c r="A437" s="60" t="s">
        <v>552</v>
      </c>
      <c r="B437" s="203" t="s">
        <v>170</v>
      </c>
      <c r="C437" s="55" t="s">
        <v>551</v>
      </c>
      <c r="D437" s="61" t="s">
        <v>555</v>
      </c>
      <c r="E437" s="61">
        <v>730</v>
      </c>
      <c r="F437" s="160">
        <v>544.5</v>
      </c>
      <c r="G437" s="160">
        <v>250</v>
      </c>
      <c r="H437" s="160">
        <v>0</v>
      </c>
    </row>
    <row r="438" spans="1:8" s="64" customFormat="1" ht="42">
      <c r="A438" s="115" t="s">
        <v>366</v>
      </c>
      <c r="B438" s="197" t="s">
        <v>170</v>
      </c>
      <c r="C438" s="104" t="s">
        <v>277</v>
      </c>
      <c r="D438" s="220"/>
      <c r="E438" s="220"/>
      <c r="F438" s="194">
        <f>F439</f>
        <v>125278.6</v>
      </c>
      <c r="G438" s="194">
        <f aca="true" t="shared" si="45" ref="G438:H440">G439</f>
        <v>129334.4</v>
      </c>
      <c r="H438" s="194">
        <f t="shared" si="45"/>
        <v>133327.1</v>
      </c>
    </row>
    <row r="439" spans="1:8" ht="42">
      <c r="A439" s="116" t="s">
        <v>367</v>
      </c>
      <c r="B439" s="197" t="s">
        <v>170</v>
      </c>
      <c r="C439" s="104" t="s">
        <v>278</v>
      </c>
      <c r="D439" s="220"/>
      <c r="E439" s="220"/>
      <c r="F439" s="194">
        <f>F440</f>
        <v>125278.6</v>
      </c>
      <c r="G439" s="194">
        <f t="shared" si="45"/>
        <v>129334.4</v>
      </c>
      <c r="H439" s="194">
        <f t="shared" si="45"/>
        <v>133327.1</v>
      </c>
    </row>
    <row r="440" spans="1:8" ht="13.5">
      <c r="A440" s="52" t="s">
        <v>370</v>
      </c>
      <c r="B440" s="198" t="s">
        <v>170</v>
      </c>
      <c r="C440" s="51" t="s">
        <v>278</v>
      </c>
      <c r="D440" s="72" t="s">
        <v>4</v>
      </c>
      <c r="E440" s="72"/>
      <c r="F440" s="196">
        <f>F441</f>
        <v>125278.6</v>
      </c>
      <c r="G440" s="196">
        <f t="shared" si="45"/>
        <v>129334.4</v>
      </c>
      <c r="H440" s="196">
        <f t="shared" si="45"/>
        <v>133327.1</v>
      </c>
    </row>
    <row r="441" spans="1:8" s="227" customFormat="1" ht="13.5">
      <c r="A441" s="53" t="s">
        <v>239</v>
      </c>
      <c r="B441" s="198" t="s">
        <v>170</v>
      </c>
      <c r="C441" s="51" t="s">
        <v>278</v>
      </c>
      <c r="D441" s="72" t="s">
        <v>234</v>
      </c>
      <c r="E441" s="72"/>
      <c r="F441" s="196">
        <f>F442+F444</f>
        <v>125278.6</v>
      </c>
      <c r="G441" s="196">
        <f>G442+G444</f>
        <v>129334.4</v>
      </c>
      <c r="H441" s="196">
        <f>H442+H444</f>
        <v>133327.1</v>
      </c>
    </row>
    <row r="442" spans="1:8" s="117" customFormat="1" ht="26.25">
      <c r="A442" s="60" t="s">
        <v>379</v>
      </c>
      <c r="B442" s="203" t="s">
        <v>170</v>
      </c>
      <c r="C442" s="55" t="s">
        <v>278</v>
      </c>
      <c r="D442" s="61" t="s">
        <v>376</v>
      </c>
      <c r="E442" s="61"/>
      <c r="F442" s="160">
        <f>F443</f>
        <v>30953.4</v>
      </c>
      <c r="G442" s="160">
        <f>G443</f>
        <v>30953.4</v>
      </c>
      <c r="H442" s="160">
        <f>H443</f>
        <v>30953.4</v>
      </c>
    </row>
    <row r="443" spans="1:8" s="117" customFormat="1" ht="13.5">
      <c r="A443" s="60" t="s">
        <v>719</v>
      </c>
      <c r="B443" s="203" t="s">
        <v>170</v>
      </c>
      <c r="C443" s="55" t="s">
        <v>278</v>
      </c>
      <c r="D443" s="61" t="s">
        <v>376</v>
      </c>
      <c r="E443" s="61">
        <v>510</v>
      </c>
      <c r="F443" s="160">
        <v>30953.4</v>
      </c>
      <c r="G443" s="160">
        <v>30953.4</v>
      </c>
      <c r="H443" s="160">
        <v>30953.4</v>
      </c>
    </row>
    <row r="444" spans="1:8" s="117" customFormat="1" ht="66.75">
      <c r="A444" s="60" t="s">
        <v>371</v>
      </c>
      <c r="B444" s="203" t="s">
        <v>170</v>
      </c>
      <c r="C444" s="55" t="s">
        <v>278</v>
      </c>
      <c r="D444" s="61" t="s">
        <v>233</v>
      </c>
      <c r="E444" s="61"/>
      <c r="F444" s="160">
        <f>F445</f>
        <v>94325.2</v>
      </c>
      <c r="G444" s="160">
        <f>G445</f>
        <v>98381</v>
      </c>
      <c r="H444" s="160">
        <f>H445</f>
        <v>102373.7</v>
      </c>
    </row>
    <row r="445" spans="1:8" ht="13.5">
      <c r="A445" s="60" t="s">
        <v>720</v>
      </c>
      <c r="B445" s="203" t="s">
        <v>170</v>
      </c>
      <c r="C445" s="55" t="s">
        <v>278</v>
      </c>
      <c r="D445" s="61" t="s">
        <v>233</v>
      </c>
      <c r="E445" s="61">
        <v>510</v>
      </c>
      <c r="F445" s="160">
        <v>94325.2</v>
      </c>
      <c r="G445" s="160">
        <v>98381</v>
      </c>
      <c r="H445" s="160">
        <v>102373.7</v>
      </c>
    </row>
    <row r="446" spans="1:8" ht="42">
      <c r="A446" s="103" t="s">
        <v>536</v>
      </c>
      <c r="B446" s="193" t="s">
        <v>173</v>
      </c>
      <c r="C446" s="104"/>
      <c r="D446" s="220"/>
      <c r="E446" s="220"/>
      <c r="F446" s="194">
        <f aca="true" t="shared" si="46" ref="F446:H447">F447</f>
        <v>9079</v>
      </c>
      <c r="G446" s="194">
        <f t="shared" si="46"/>
        <v>9619.5</v>
      </c>
      <c r="H446" s="194">
        <f t="shared" si="46"/>
        <v>10199.1</v>
      </c>
    </row>
    <row r="447" spans="1:8" ht="13.5">
      <c r="A447" s="103" t="s">
        <v>264</v>
      </c>
      <c r="B447" s="193" t="s">
        <v>173</v>
      </c>
      <c r="C447" s="104" t="s">
        <v>263</v>
      </c>
      <c r="D447" s="220"/>
      <c r="E447" s="220"/>
      <c r="F447" s="194">
        <f t="shared" si="46"/>
        <v>9079</v>
      </c>
      <c r="G447" s="194">
        <f t="shared" si="46"/>
        <v>9619.5</v>
      </c>
      <c r="H447" s="194">
        <f t="shared" si="46"/>
        <v>10199.1</v>
      </c>
    </row>
    <row r="448" spans="1:8" ht="13.5">
      <c r="A448" s="103" t="s">
        <v>148</v>
      </c>
      <c r="B448" s="193" t="s">
        <v>173</v>
      </c>
      <c r="C448" s="104" t="s">
        <v>146</v>
      </c>
      <c r="D448" s="220"/>
      <c r="E448" s="220"/>
      <c r="F448" s="194">
        <f>F449+F453+F462</f>
        <v>9079</v>
      </c>
      <c r="G448" s="194">
        <f>G449+G453+G462</f>
        <v>9619.5</v>
      </c>
      <c r="H448" s="194">
        <f>H449+H453+H462</f>
        <v>10199.1</v>
      </c>
    </row>
    <row r="449" spans="1:8" ht="66.75">
      <c r="A449" s="52" t="s">
        <v>2</v>
      </c>
      <c r="B449" s="195" t="s">
        <v>173</v>
      </c>
      <c r="C449" s="51" t="s">
        <v>146</v>
      </c>
      <c r="D449" s="72" t="s">
        <v>12</v>
      </c>
      <c r="E449" s="72"/>
      <c r="F449" s="196">
        <f>F450</f>
        <v>32</v>
      </c>
      <c r="G449" s="196">
        <f aca="true" t="shared" si="47" ref="G449:H451">G450</f>
        <v>33.3</v>
      </c>
      <c r="H449" s="196">
        <f t="shared" si="47"/>
        <v>34.6</v>
      </c>
    </row>
    <row r="450" spans="1:8" ht="93.75">
      <c r="A450" s="53" t="s">
        <v>544</v>
      </c>
      <c r="B450" s="195" t="s">
        <v>173</v>
      </c>
      <c r="C450" s="51" t="s">
        <v>146</v>
      </c>
      <c r="D450" s="72" t="s">
        <v>43</v>
      </c>
      <c r="E450" s="72"/>
      <c r="F450" s="196">
        <f>F451</f>
        <v>32</v>
      </c>
      <c r="G450" s="196">
        <f t="shared" si="47"/>
        <v>33.3</v>
      </c>
      <c r="H450" s="196">
        <f t="shared" si="47"/>
        <v>34.6</v>
      </c>
    </row>
    <row r="451" spans="1:8" ht="107.25">
      <c r="A451" s="58" t="s">
        <v>543</v>
      </c>
      <c r="B451" s="161" t="s">
        <v>173</v>
      </c>
      <c r="C451" s="55" t="s">
        <v>146</v>
      </c>
      <c r="D451" s="59" t="s">
        <v>183</v>
      </c>
      <c r="E451" s="59"/>
      <c r="F451" s="160">
        <f>F452</f>
        <v>32</v>
      </c>
      <c r="G451" s="160">
        <f t="shared" si="47"/>
        <v>33.3</v>
      </c>
      <c r="H451" s="160">
        <f t="shared" si="47"/>
        <v>34.6</v>
      </c>
    </row>
    <row r="452" spans="1:8" ht="26.25">
      <c r="A452" s="29" t="s">
        <v>712</v>
      </c>
      <c r="B452" s="161" t="s">
        <v>173</v>
      </c>
      <c r="C452" s="55" t="s">
        <v>146</v>
      </c>
      <c r="D452" s="59" t="s">
        <v>183</v>
      </c>
      <c r="E452" s="59">
        <v>240</v>
      </c>
      <c r="F452" s="160">
        <v>32</v>
      </c>
      <c r="G452" s="160">
        <v>33.3</v>
      </c>
      <c r="H452" s="160">
        <v>34.6</v>
      </c>
    </row>
    <row r="453" spans="1:8" ht="26.25">
      <c r="A453" s="52" t="s">
        <v>159</v>
      </c>
      <c r="B453" s="195" t="s">
        <v>173</v>
      </c>
      <c r="C453" s="51" t="s">
        <v>146</v>
      </c>
      <c r="D453" s="71" t="s">
        <v>158</v>
      </c>
      <c r="E453" s="71"/>
      <c r="F453" s="196">
        <f>F454</f>
        <v>8397</v>
      </c>
      <c r="G453" s="196">
        <f>G454</f>
        <v>8910.2</v>
      </c>
      <c r="H453" s="196">
        <f>H454</f>
        <v>9461.4</v>
      </c>
    </row>
    <row r="454" spans="1:8" s="216" customFormat="1" ht="13.5">
      <c r="A454" s="53" t="s">
        <v>154</v>
      </c>
      <c r="B454" s="195" t="s">
        <v>173</v>
      </c>
      <c r="C454" s="51" t="s">
        <v>146</v>
      </c>
      <c r="D454" s="72" t="s">
        <v>153</v>
      </c>
      <c r="E454" s="72"/>
      <c r="F454" s="196">
        <f>F455+F457+F459</f>
        <v>8397</v>
      </c>
      <c r="G454" s="196">
        <f>G455+G457+G459</f>
        <v>8910.2</v>
      </c>
      <c r="H454" s="196">
        <f>H455+H457+H459</f>
        <v>9461.4</v>
      </c>
    </row>
    <row r="455" spans="1:8" s="216" customFormat="1" ht="39.75">
      <c r="A455" s="60" t="s">
        <v>84</v>
      </c>
      <c r="B455" s="161" t="s">
        <v>173</v>
      </c>
      <c r="C455" s="55" t="s">
        <v>146</v>
      </c>
      <c r="D455" s="61" t="s">
        <v>147</v>
      </c>
      <c r="E455" s="61"/>
      <c r="F455" s="160">
        <f>F456</f>
        <v>5254</v>
      </c>
      <c r="G455" s="160">
        <f>G456</f>
        <v>5464.2</v>
      </c>
      <c r="H455" s="160">
        <f>H456</f>
        <v>5682.7</v>
      </c>
    </row>
    <row r="456" spans="1:8" s="216" customFormat="1" ht="26.25">
      <c r="A456" s="65" t="s">
        <v>711</v>
      </c>
      <c r="B456" s="161" t="s">
        <v>173</v>
      </c>
      <c r="C456" s="55" t="s">
        <v>146</v>
      </c>
      <c r="D456" s="61" t="s">
        <v>147</v>
      </c>
      <c r="E456" s="61">
        <v>120</v>
      </c>
      <c r="F456" s="160">
        <v>5254</v>
      </c>
      <c r="G456" s="160">
        <v>5464.2</v>
      </c>
      <c r="H456" s="160">
        <v>5682.7</v>
      </c>
    </row>
    <row r="457" spans="1:8" ht="39.75">
      <c r="A457" s="65" t="s">
        <v>85</v>
      </c>
      <c r="B457" s="161" t="s">
        <v>173</v>
      </c>
      <c r="C457" s="55" t="s">
        <v>146</v>
      </c>
      <c r="D457" s="61" t="s">
        <v>145</v>
      </c>
      <c r="E457" s="61"/>
      <c r="F457" s="160">
        <f>F458</f>
        <v>189</v>
      </c>
      <c r="G457" s="160">
        <f>G458</f>
        <v>196.6</v>
      </c>
      <c r="H457" s="160">
        <f>H458</f>
        <v>204.4</v>
      </c>
    </row>
    <row r="458" spans="1:8" ht="26.25">
      <c r="A458" s="65" t="s">
        <v>712</v>
      </c>
      <c r="B458" s="161" t="s">
        <v>173</v>
      </c>
      <c r="C458" s="55" t="s">
        <v>146</v>
      </c>
      <c r="D458" s="61" t="s">
        <v>145</v>
      </c>
      <c r="E458" s="61">
        <v>240</v>
      </c>
      <c r="F458" s="160">
        <v>189</v>
      </c>
      <c r="G458" s="160">
        <v>196.6</v>
      </c>
      <c r="H458" s="160">
        <v>204.4</v>
      </c>
    </row>
    <row r="459" spans="1:8" ht="53.25">
      <c r="A459" s="66" t="s">
        <v>639</v>
      </c>
      <c r="B459" s="161" t="s">
        <v>173</v>
      </c>
      <c r="C459" s="55" t="s">
        <v>146</v>
      </c>
      <c r="D459" s="68" t="s">
        <v>633</v>
      </c>
      <c r="E459" s="67"/>
      <c r="F459" s="160">
        <f>F460+F461</f>
        <v>2954</v>
      </c>
      <c r="G459" s="160">
        <f>G460+G461</f>
        <v>3249.4</v>
      </c>
      <c r="H459" s="160">
        <f>H460+H461</f>
        <v>3574.3</v>
      </c>
    </row>
    <row r="460" spans="1:8" ht="26.25">
      <c r="A460" s="65" t="s">
        <v>711</v>
      </c>
      <c r="B460" s="161" t="s">
        <v>173</v>
      </c>
      <c r="C460" s="55" t="s">
        <v>146</v>
      </c>
      <c r="D460" s="68" t="s">
        <v>633</v>
      </c>
      <c r="E460" s="67">
        <v>120</v>
      </c>
      <c r="F460" s="160">
        <v>2683</v>
      </c>
      <c r="G460" s="160">
        <v>2951.3</v>
      </c>
      <c r="H460" s="160">
        <v>3246.4</v>
      </c>
    </row>
    <row r="461" spans="1:8" ht="26.25">
      <c r="A461" s="65" t="s">
        <v>712</v>
      </c>
      <c r="B461" s="161" t="s">
        <v>173</v>
      </c>
      <c r="C461" s="55" t="s">
        <v>146</v>
      </c>
      <c r="D461" s="68" t="s">
        <v>633</v>
      </c>
      <c r="E461" s="67">
        <v>240</v>
      </c>
      <c r="F461" s="160">
        <v>271</v>
      </c>
      <c r="G461" s="160">
        <v>298.1</v>
      </c>
      <c r="H461" s="160">
        <v>327.9</v>
      </c>
    </row>
    <row r="462" spans="1:8" s="216" customFormat="1" ht="13.5">
      <c r="A462" s="52" t="s">
        <v>370</v>
      </c>
      <c r="B462" s="195" t="s">
        <v>173</v>
      </c>
      <c r="C462" s="51" t="s">
        <v>146</v>
      </c>
      <c r="D462" s="71" t="s">
        <v>4</v>
      </c>
      <c r="E462" s="71"/>
      <c r="F462" s="196">
        <f>F463</f>
        <v>650</v>
      </c>
      <c r="G462" s="196">
        <f>G463</f>
        <v>676</v>
      </c>
      <c r="H462" s="196">
        <f>H463</f>
        <v>703.1</v>
      </c>
    </row>
    <row r="463" spans="1:8" s="216" customFormat="1" ht="13.5">
      <c r="A463" s="53" t="s">
        <v>239</v>
      </c>
      <c r="B463" s="195" t="s">
        <v>173</v>
      </c>
      <c r="C463" s="51" t="s">
        <v>146</v>
      </c>
      <c r="D463" s="72" t="s">
        <v>234</v>
      </c>
      <c r="E463" s="72"/>
      <c r="F463" s="196">
        <f>F464+F466</f>
        <v>650</v>
      </c>
      <c r="G463" s="196">
        <f>G464+G466</f>
        <v>676</v>
      </c>
      <c r="H463" s="196">
        <f>H464+H466</f>
        <v>703.1</v>
      </c>
    </row>
    <row r="464" spans="1:8" s="64" customFormat="1" ht="53.25">
      <c r="A464" s="60" t="s">
        <v>377</v>
      </c>
      <c r="B464" s="161" t="s">
        <v>173</v>
      </c>
      <c r="C464" s="55" t="s">
        <v>146</v>
      </c>
      <c r="D464" s="61" t="s">
        <v>238</v>
      </c>
      <c r="E464" s="61"/>
      <c r="F464" s="160">
        <f>F465</f>
        <v>350</v>
      </c>
      <c r="G464" s="160">
        <f>G465</f>
        <v>364</v>
      </c>
      <c r="H464" s="160">
        <f>H465</f>
        <v>378.6</v>
      </c>
    </row>
    <row r="465" spans="1:8" s="118" customFormat="1" ht="26.25">
      <c r="A465" s="60" t="s">
        <v>712</v>
      </c>
      <c r="B465" s="161" t="s">
        <v>173</v>
      </c>
      <c r="C465" s="55" t="s">
        <v>146</v>
      </c>
      <c r="D465" s="61" t="s">
        <v>238</v>
      </c>
      <c r="E465" s="61">
        <v>240</v>
      </c>
      <c r="F465" s="160">
        <v>350</v>
      </c>
      <c r="G465" s="160">
        <v>364</v>
      </c>
      <c r="H465" s="160">
        <v>378.6</v>
      </c>
    </row>
    <row r="466" spans="1:8" s="222" customFormat="1" ht="26.25">
      <c r="A466" s="60" t="s">
        <v>380</v>
      </c>
      <c r="B466" s="161" t="s">
        <v>173</v>
      </c>
      <c r="C466" s="55" t="s">
        <v>146</v>
      </c>
      <c r="D466" s="61" t="s">
        <v>240</v>
      </c>
      <c r="E466" s="61"/>
      <c r="F466" s="160">
        <f>F467</f>
        <v>300</v>
      </c>
      <c r="G466" s="160">
        <f>G467</f>
        <v>312</v>
      </c>
      <c r="H466" s="160">
        <f>H467</f>
        <v>324.5</v>
      </c>
    </row>
    <row r="467" spans="1:8" s="241" customFormat="1" ht="26.25">
      <c r="A467" s="60" t="s">
        <v>712</v>
      </c>
      <c r="B467" s="161" t="s">
        <v>173</v>
      </c>
      <c r="C467" s="55" t="s">
        <v>146</v>
      </c>
      <c r="D467" s="61" t="s">
        <v>240</v>
      </c>
      <c r="E467" s="61">
        <v>240</v>
      </c>
      <c r="F467" s="160">
        <v>300</v>
      </c>
      <c r="G467" s="160">
        <v>312</v>
      </c>
      <c r="H467" s="160">
        <v>324.5</v>
      </c>
    </row>
    <row r="468" spans="1:8" s="216" customFormat="1" ht="27.75">
      <c r="A468" s="103" t="s">
        <v>351</v>
      </c>
      <c r="B468" s="193" t="s">
        <v>389</v>
      </c>
      <c r="C468" s="104"/>
      <c r="D468" s="220"/>
      <c r="E468" s="220"/>
      <c r="F468" s="194">
        <f>F469</f>
        <v>42612</v>
      </c>
      <c r="G468" s="194">
        <f>G469</f>
        <v>46152.3</v>
      </c>
      <c r="H468" s="194">
        <f>H469</f>
        <v>50017.9</v>
      </c>
    </row>
    <row r="469" spans="1:8" s="216" customFormat="1" ht="13.5">
      <c r="A469" s="103" t="s">
        <v>264</v>
      </c>
      <c r="B469" s="193" t="s">
        <v>389</v>
      </c>
      <c r="C469" s="104" t="s">
        <v>263</v>
      </c>
      <c r="D469" s="220"/>
      <c r="E469" s="220"/>
      <c r="F469" s="194">
        <f>F470</f>
        <v>42612</v>
      </c>
      <c r="G469" s="194">
        <f aca="true" t="shared" si="48" ref="G469:H471">G470</f>
        <v>46152.3</v>
      </c>
      <c r="H469" s="194">
        <f t="shared" si="48"/>
        <v>50017.9</v>
      </c>
    </row>
    <row r="470" spans="1:8" s="226" customFormat="1" ht="13.5">
      <c r="A470" s="103" t="s">
        <v>148</v>
      </c>
      <c r="B470" s="193" t="s">
        <v>389</v>
      </c>
      <c r="C470" s="104" t="s">
        <v>146</v>
      </c>
      <c r="D470" s="220"/>
      <c r="E470" s="220"/>
      <c r="F470" s="194">
        <f>F471</f>
        <v>42612</v>
      </c>
      <c r="G470" s="194">
        <f t="shared" si="48"/>
        <v>46152.3</v>
      </c>
      <c r="H470" s="194">
        <f t="shared" si="48"/>
        <v>50017.9</v>
      </c>
    </row>
    <row r="471" spans="1:8" s="64" customFormat="1" ht="13.5">
      <c r="A471" s="52" t="s">
        <v>370</v>
      </c>
      <c r="B471" s="195" t="s">
        <v>389</v>
      </c>
      <c r="C471" s="51" t="s">
        <v>146</v>
      </c>
      <c r="D471" s="71" t="s">
        <v>4</v>
      </c>
      <c r="E471" s="71"/>
      <c r="F471" s="196">
        <f>F472</f>
        <v>42612</v>
      </c>
      <c r="G471" s="196">
        <f t="shared" si="48"/>
        <v>46152.3</v>
      </c>
      <c r="H471" s="196">
        <f t="shared" si="48"/>
        <v>50017.9</v>
      </c>
    </row>
    <row r="472" spans="1:8" s="118" customFormat="1" ht="13.5">
      <c r="A472" s="53" t="s">
        <v>239</v>
      </c>
      <c r="B472" s="195" t="s">
        <v>389</v>
      </c>
      <c r="C472" s="51" t="s">
        <v>146</v>
      </c>
      <c r="D472" s="72" t="s">
        <v>234</v>
      </c>
      <c r="E472" s="72"/>
      <c r="F472" s="196">
        <f>F473+F477</f>
        <v>42612</v>
      </c>
      <c r="G472" s="196">
        <f>G473+G477</f>
        <v>46152.3</v>
      </c>
      <c r="H472" s="196">
        <f>H473+H477</f>
        <v>50017.9</v>
      </c>
    </row>
    <row r="473" spans="1:8" s="118" customFormat="1" ht="39.75">
      <c r="A473" s="69" t="s">
        <v>374</v>
      </c>
      <c r="B473" s="161" t="s">
        <v>389</v>
      </c>
      <c r="C473" s="55" t="s">
        <v>146</v>
      </c>
      <c r="D473" s="61" t="s">
        <v>235</v>
      </c>
      <c r="E473" s="61"/>
      <c r="F473" s="160">
        <f>F474+F475+F476</f>
        <v>28038</v>
      </c>
      <c r="G473" s="160">
        <f>G474+G475+G476</f>
        <v>30120.9</v>
      </c>
      <c r="H473" s="160">
        <f>H474+H475+H476</f>
        <v>32383.4</v>
      </c>
    </row>
    <row r="474" spans="1:8" s="118" customFormat="1" ht="13.5">
      <c r="A474" s="60" t="s">
        <v>714</v>
      </c>
      <c r="B474" s="161" t="s">
        <v>389</v>
      </c>
      <c r="C474" s="55" t="s">
        <v>146</v>
      </c>
      <c r="D474" s="61" t="s">
        <v>235</v>
      </c>
      <c r="E474" s="61">
        <v>110</v>
      </c>
      <c r="F474" s="160">
        <f>16004+20</f>
        <v>16024</v>
      </c>
      <c r="G474" s="160">
        <v>17626.4</v>
      </c>
      <c r="H474" s="160">
        <v>19389</v>
      </c>
    </row>
    <row r="475" spans="1:8" s="118" customFormat="1" ht="26.25">
      <c r="A475" s="60" t="s">
        <v>712</v>
      </c>
      <c r="B475" s="161" t="s">
        <v>389</v>
      </c>
      <c r="C475" s="55" t="s">
        <v>146</v>
      </c>
      <c r="D475" s="61" t="s">
        <v>235</v>
      </c>
      <c r="E475" s="61">
        <v>240</v>
      </c>
      <c r="F475" s="160">
        <v>12008</v>
      </c>
      <c r="G475" s="160">
        <v>12488.3</v>
      </c>
      <c r="H475" s="160">
        <v>12987.9</v>
      </c>
    </row>
    <row r="476" spans="1:8" s="118" customFormat="1" ht="13.5">
      <c r="A476" s="60" t="s">
        <v>716</v>
      </c>
      <c r="B476" s="161" t="s">
        <v>389</v>
      </c>
      <c r="C476" s="55" t="s">
        <v>146</v>
      </c>
      <c r="D476" s="61" t="s">
        <v>235</v>
      </c>
      <c r="E476" s="61">
        <v>850</v>
      </c>
      <c r="F476" s="160">
        <v>6</v>
      </c>
      <c r="G476" s="160">
        <v>6.2</v>
      </c>
      <c r="H476" s="160">
        <v>6.5</v>
      </c>
    </row>
    <row r="477" spans="1:8" s="118" customFormat="1" ht="39.75">
      <c r="A477" s="66" t="s">
        <v>636</v>
      </c>
      <c r="B477" s="228" t="s">
        <v>389</v>
      </c>
      <c r="C477" s="55" t="s">
        <v>146</v>
      </c>
      <c r="D477" s="68" t="s">
        <v>634</v>
      </c>
      <c r="E477" s="67"/>
      <c r="F477" s="200">
        <f>F478+F479</f>
        <v>14574</v>
      </c>
      <c r="G477" s="200">
        <f>G478+G479</f>
        <v>16031.400000000001</v>
      </c>
      <c r="H477" s="200">
        <f>H478+H479</f>
        <v>17634.5</v>
      </c>
    </row>
    <row r="478" spans="1:8" s="232" customFormat="1" ht="13.5">
      <c r="A478" s="60" t="s">
        <v>714</v>
      </c>
      <c r="B478" s="228" t="s">
        <v>389</v>
      </c>
      <c r="C478" s="55" t="s">
        <v>146</v>
      </c>
      <c r="D478" s="68" t="s">
        <v>635</v>
      </c>
      <c r="E478" s="67">
        <v>110</v>
      </c>
      <c r="F478" s="200">
        <v>7092</v>
      </c>
      <c r="G478" s="200">
        <v>7801.2</v>
      </c>
      <c r="H478" s="200">
        <v>8581.3</v>
      </c>
    </row>
    <row r="479" spans="1:8" s="232" customFormat="1" ht="26.25">
      <c r="A479" s="60" t="s">
        <v>712</v>
      </c>
      <c r="B479" s="228" t="s">
        <v>389</v>
      </c>
      <c r="C479" s="55" t="s">
        <v>146</v>
      </c>
      <c r="D479" s="68" t="s">
        <v>634</v>
      </c>
      <c r="E479" s="67">
        <v>240</v>
      </c>
      <c r="F479" s="200">
        <f>3796+3686</f>
        <v>7482</v>
      </c>
      <c r="G479" s="200">
        <v>8230.2</v>
      </c>
      <c r="H479" s="200">
        <v>9053.2</v>
      </c>
    </row>
    <row r="480" spans="1:8" s="64" customFormat="1" ht="13.5">
      <c r="A480" s="103" t="s">
        <v>260</v>
      </c>
      <c r="B480" s="193" t="s">
        <v>256</v>
      </c>
      <c r="C480" s="104"/>
      <c r="D480" s="220"/>
      <c r="E480" s="220"/>
      <c r="F480" s="194">
        <f>F481</f>
        <v>6243.8</v>
      </c>
      <c r="G480" s="194">
        <f>G481</f>
        <v>6798.900000000001</v>
      </c>
      <c r="H480" s="194">
        <f>H481</f>
        <v>7406.5</v>
      </c>
    </row>
    <row r="481" spans="1:8" s="118" customFormat="1" ht="13.5">
      <c r="A481" s="103" t="s">
        <v>264</v>
      </c>
      <c r="B481" s="193" t="s">
        <v>256</v>
      </c>
      <c r="C481" s="104" t="s">
        <v>263</v>
      </c>
      <c r="D481" s="220"/>
      <c r="E481" s="220"/>
      <c r="F481" s="194">
        <f>F482+F492</f>
        <v>6243.8</v>
      </c>
      <c r="G481" s="194">
        <f>G482+G492</f>
        <v>6798.900000000001</v>
      </c>
      <c r="H481" s="194">
        <f>H482+H492</f>
        <v>7406.5</v>
      </c>
    </row>
    <row r="482" spans="1:8" ht="42">
      <c r="A482" s="106" t="s">
        <v>152</v>
      </c>
      <c r="B482" s="193" t="s">
        <v>256</v>
      </c>
      <c r="C482" s="104" t="s">
        <v>151</v>
      </c>
      <c r="D482" s="242"/>
      <c r="E482" s="242"/>
      <c r="F482" s="194">
        <f aca="true" t="shared" si="49" ref="F482:H483">F483</f>
        <v>5932.2</v>
      </c>
      <c r="G482" s="194">
        <f t="shared" si="49"/>
        <v>6474.8</v>
      </c>
      <c r="H482" s="194">
        <f t="shared" si="49"/>
        <v>7069.5</v>
      </c>
    </row>
    <row r="483" spans="1:8" ht="26.25">
      <c r="A483" s="52" t="s">
        <v>159</v>
      </c>
      <c r="B483" s="193" t="s">
        <v>256</v>
      </c>
      <c r="C483" s="51" t="s">
        <v>151</v>
      </c>
      <c r="D483" s="72" t="s">
        <v>158</v>
      </c>
      <c r="E483" s="242"/>
      <c r="F483" s="194">
        <f t="shared" si="49"/>
        <v>5932.2</v>
      </c>
      <c r="G483" s="194">
        <f t="shared" si="49"/>
        <v>6474.8</v>
      </c>
      <c r="H483" s="194">
        <f t="shared" si="49"/>
        <v>7069.5</v>
      </c>
    </row>
    <row r="484" spans="1:8" ht="13.5">
      <c r="A484" s="53" t="s">
        <v>154</v>
      </c>
      <c r="B484" s="195" t="s">
        <v>256</v>
      </c>
      <c r="C484" s="51" t="s">
        <v>151</v>
      </c>
      <c r="D484" s="72" t="s">
        <v>153</v>
      </c>
      <c r="E484" s="72"/>
      <c r="F484" s="196">
        <f>F485+F487+F490</f>
        <v>5932.2</v>
      </c>
      <c r="G484" s="196">
        <f>G485+G487+G490</f>
        <v>6474.8</v>
      </c>
      <c r="H484" s="196">
        <f>H485+H487+H490</f>
        <v>7069.5</v>
      </c>
    </row>
    <row r="485" spans="1:8" ht="39.75">
      <c r="A485" s="60" t="s">
        <v>84</v>
      </c>
      <c r="B485" s="161" t="s">
        <v>256</v>
      </c>
      <c r="C485" s="55" t="s">
        <v>151</v>
      </c>
      <c r="D485" s="61" t="s">
        <v>147</v>
      </c>
      <c r="E485" s="61"/>
      <c r="F485" s="160">
        <f>F486</f>
        <v>2936.2</v>
      </c>
      <c r="G485" s="160">
        <f>G486</f>
        <v>3229.8</v>
      </c>
      <c r="H485" s="160">
        <f>H486</f>
        <v>3552.8</v>
      </c>
    </row>
    <row r="486" spans="1:8" s="118" customFormat="1" ht="26.25">
      <c r="A486" s="65" t="s">
        <v>711</v>
      </c>
      <c r="B486" s="161" t="s">
        <v>256</v>
      </c>
      <c r="C486" s="55" t="s">
        <v>151</v>
      </c>
      <c r="D486" s="61" t="s">
        <v>147</v>
      </c>
      <c r="E486" s="61">
        <v>120</v>
      </c>
      <c r="F486" s="160">
        <v>2936.2</v>
      </c>
      <c r="G486" s="160">
        <v>3229.8</v>
      </c>
      <c r="H486" s="160">
        <v>3552.8</v>
      </c>
    </row>
    <row r="487" spans="1:8" ht="39.75">
      <c r="A487" s="65" t="s">
        <v>85</v>
      </c>
      <c r="B487" s="161" t="s">
        <v>256</v>
      </c>
      <c r="C487" s="55" t="s">
        <v>151</v>
      </c>
      <c r="D487" s="61" t="s">
        <v>145</v>
      </c>
      <c r="E487" s="61"/>
      <c r="F487" s="160">
        <f>F488+F489</f>
        <v>844</v>
      </c>
      <c r="G487" s="160">
        <f>G488+G489</f>
        <v>877.8</v>
      </c>
      <c r="H487" s="160">
        <f>H488+H489</f>
        <v>912.8000000000001</v>
      </c>
    </row>
    <row r="488" spans="1:8" ht="26.25">
      <c r="A488" s="65" t="s">
        <v>711</v>
      </c>
      <c r="B488" s="161" t="s">
        <v>256</v>
      </c>
      <c r="C488" s="55" t="s">
        <v>151</v>
      </c>
      <c r="D488" s="61" t="s">
        <v>145</v>
      </c>
      <c r="E488" s="61">
        <v>120</v>
      </c>
      <c r="F488" s="160">
        <v>9</v>
      </c>
      <c r="G488" s="160">
        <v>9.4</v>
      </c>
      <c r="H488" s="160">
        <v>9.7</v>
      </c>
    </row>
    <row r="489" spans="1:8" s="117" customFormat="1" ht="26.25">
      <c r="A489" s="65" t="s">
        <v>712</v>
      </c>
      <c r="B489" s="161" t="s">
        <v>256</v>
      </c>
      <c r="C489" s="55" t="s">
        <v>151</v>
      </c>
      <c r="D489" s="61" t="s">
        <v>145</v>
      </c>
      <c r="E489" s="61">
        <v>240</v>
      </c>
      <c r="F489" s="160">
        <v>835</v>
      </c>
      <c r="G489" s="160">
        <v>868.4</v>
      </c>
      <c r="H489" s="160">
        <v>903.1</v>
      </c>
    </row>
    <row r="490" spans="1:8" ht="26.25">
      <c r="A490" s="65" t="s">
        <v>638</v>
      </c>
      <c r="B490" s="161" t="s">
        <v>256</v>
      </c>
      <c r="C490" s="55" t="s">
        <v>151</v>
      </c>
      <c r="D490" s="231" t="s">
        <v>637</v>
      </c>
      <c r="E490" s="231"/>
      <c r="F490" s="160">
        <f>F491</f>
        <v>2152</v>
      </c>
      <c r="G490" s="160">
        <f>G491</f>
        <v>2367.2</v>
      </c>
      <c r="H490" s="160">
        <f>H491</f>
        <v>2603.9</v>
      </c>
    </row>
    <row r="491" spans="1:8" ht="26.25">
      <c r="A491" s="65" t="s">
        <v>711</v>
      </c>
      <c r="B491" s="161" t="s">
        <v>256</v>
      </c>
      <c r="C491" s="55" t="s">
        <v>151</v>
      </c>
      <c r="D491" s="231" t="s">
        <v>637</v>
      </c>
      <c r="E491" s="231">
        <v>120</v>
      </c>
      <c r="F491" s="160">
        <v>2152</v>
      </c>
      <c r="G491" s="160">
        <v>2367.2</v>
      </c>
      <c r="H491" s="160">
        <v>2603.9</v>
      </c>
    </row>
    <row r="492" spans="1:8" ht="13.5">
      <c r="A492" s="103" t="s">
        <v>148</v>
      </c>
      <c r="B492" s="193" t="s">
        <v>256</v>
      </c>
      <c r="C492" s="104" t="s">
        <v>146</v>
      </c>
      <c r="D492" s="220"/>
      <c r="E492" s="220"/>
      <c r="F492" s="194">
        <f>F497+F501+F493</f>
        <v>311.6</v>
      </c>
      <c r="G492" s="194">
        <f>G497+G501+G493</f>
        <v>324.1</v>
      </c>
      <c r="H492" s="194">
        <f>H497+H501+H493</f>
        <v>337</v>
      </c>
    </row>
    <row r="493" spans="1:8" s="64" customFormat="1" ht="66.75">
      <c r="A493" s="52" t="s">
        <v>571</v>
      </c>
      <c r="B493" s="195" t="s">
        <v>256</v>
      </c>
      <c r="C493" s="73" t="s">
        <v>146</v>
      </c>
      <c r="D493" s="72" t="s">
        <v>12</v>
      </c>
      <c r="E493" s="72"/>
      <c r="F493" s="196">
        <f>F494</f>
        <v>11.6</v>
      </c>
      <c r="G493" s="196">
        <f aca="true" t="shared" si="50" ref="G493:H495">G494</f>
        <v>12.1</v>
      </c>
      <c r="H493" s="196">
        <f t="shared" si="50"/>
        <v>12.5</v>
      </c>
    </row>
    <row r="494" spans="1:8" s="64" customFormat="1" ht="93.75">
      <c r="A494" s="53" t="s">
        <v>573</v>
      </c>
      <c r="B494" s="195" t="s">
        <v>256</v>
      </c>
      <c r="C494" s="73" t="s">
        <v>146</v>
      </c>
      <c r="D494" s="72" t="s">
        <v>43</v>
      </c>
      <c r="E494" s="72"/>
      <c r="F494" s="196">
        <f>F495</f>
        <v>11.6</v>
      </c>
      <c r="G494" s="196">
        <f t="shared" si="50"/>
        <v>12.1</v>
      </c>
      <c r="H494" s="196">
        <f t="shared" si="50"/>
        <v>12.5</v>
      </c>
    </row>
    <row r="495" spans="1:8" s="118" customFormat="1" ht="107.25">
      <c r="A495" s="58" t="s">
        <v>572</v>
      </c>
      <c r="B495" s="161" t="s">
        <v>256</v>
      </c>
      <c r="C495" s="74" t="s">
        <v>146</v>
      </c>
      <c r="D495" s="59" t="s">
        <v>183</v>
      </c>
      <c r="E495" s="59"/>
      <c r="F495" s="160">
        <f>F496</f>
        <v>11.6</v>
      </c>
      <c r="G495" s="160">
        <f t="shared" si="50"/>
        <v>12.1</v>
      </c>
      <c r="H495" s="160">
        <f t="shared" si="50"/>
        <v>12.5</v>
      </c>
    </row>
    <row r="496" spans="1:8" s="118" customFormat="1" ht="26.25">
      <c r="A496" s="29" t="s">
        <v>712</v>
      </c>
      <c r="B496" s="161" t="s">
        <v>256</v>
      </c>
      <c r="C496" s="74" t="s">
        <v>146</v>
      </c>
      <c r="D496" s="59" t="s">
        <v>183</v>
      </c>
      <c r="E496" s="59">
        <v>240</v>
      </c>
      <c r="F496" s="160">
        <v>11.6</v>
      </c>
      <c r="G496" s="160">
        <v>12.1</v>
      </c>
      <c r="H496" s="160">
        <v>12.5</v>
      </c>
    </row>
    <row r="497" spans="1:8" ht="39.75">
      <c r="A497" s="52" t="s">
        <v>3</v>
      </c>
      <c r="B497" s="195" t="s">
        <v>256</v>
      </c>
      <c r="C497" s="51" t="s">
        <v>146</v>
      </c>
      <c r="D497" s="72" t="s">
        <v>14</v>
      </c>
      <c r="E497" s="72"/>
      <c r="F497" s="196">
        <f>F498</f>
        <v>100</v>
      </c>
      <c r="G497" s="196">
        <f aca="true" t="shared" si="51" ref="G497:H499">G498</f>
        <v>104</v>
      </c>
      <c r="H497" s="196">
        <f t="shared" si="51"/>
        <v>108.2</v>
      </c>
    </row>
    <row r="498" spans="1:8" ht="53.25">
      <c r="A498" s="53" t="s">
        <v>479</v>
      </c>
      <c r="B498" s="195" t="s">
        <v>256</v>
      </c>
      <c r="C498" s="51" t="s">
        <v>146</v>
      </c>
      <c r="D498" s="72" t="s">
        <v>47</v>
      </c>
      <c r="E498" s="72"/>
      <c r="F498" s="196">
        <f>F499</f>
        <v>100</v>
      </c>
      <c r="G498" s="196">
        <f t="shared" si="51"/>
        <v>104</v>
      </c>
      <c r="H498" s="196">
        <f t="shared" si="51"/>
        <v>108.2</v>
      </c>
    </row>
    <row r="499" spans="1:8" ht="107.25">
      <c r="A499" s="58" t="s">
        <v>533</v>
      </c>
      <c r="B499" s="161" t="s">
        <v>256</v>
      </c>
      <c r="C499" s="55" t="s">
        <v>146</v>
      </c>
      <c r="D499" s="59" t="s">
        <v>206</v>
      </c>
      <c r="E499" s="59"/>
      <c r="F499" s="160">
        <f>F500</f>
        <v>100</v>
      </c>
      <c r="G499" s="160">
        <f t="shared" si="51"/>
        <v>104</v>
      </c>
      <c r="H499" s="160">
        <f t="shared" si="51"/>
        <v>108.2</v>
      </c>
    </row>
    <row r="500" spans="1:8" ht="26.25">
      <c r="A500" s="65" t="s">
        <v>712</v>
      </c>
      <c r="B500" s="161" t="s">
        <v>256</v>
      </c>
      <c r="C500" s="55" t="s">
        <v>146</v>
      </c>
      <c r="D500" s="59" t="s">
        <v>206</v>
      </c>
      <c r="E500" s="59">
        <v>240</v>
      </c>
      <c r="F500" s="160">
        <v>100</v>
      </c>
      <c r="G500" s="160">
        <v>104</v>
      </c>
      <c r="H500" s="160">
        <v>108.2</v>
      </c>
    </row>
    <row r="501" spans="1:8" s="117" customFormat="1" ht="13.5">
      <c r="A501" s="52" t="s">
        <v>370</v>
      </c>
      <c r="B501" s="195" t="s">
        <v>256</v>
      </c>
      <c r="C501" s="51" t="s">
        <v>146</v>
      </c>
      <c r="D501" s="71" t="s">
        <v>4</v>
      </c>
      <c r="E501" s="59"/>
      <c r="F501" s="196">
        <f>F502</f>
        <v>200</v>
      </c>
      <c r="G501" s="196">
        <f aca="true" t="shared" si="52" ref="G501:H503">G502</f>
        <v>208</v>
      </c>
      <c r="H501" s="196">
        <f t="shared" si="52"/>
        <v>216.3</v>
      </c>
    </row>
    <row r="502" spans="1:8" s="117" customFormat="1" ht="13.5">
      <c r="A502" s="53" t="s">
        <v>239</v>
      </c>
      <c r="B502" s="195" t="s">
        <v>256</v>
      </c>
      <c r="C502" s="51" t="s">
        <v>146</v>
      </c>
      <c r="D502" s="72" t="s">
        <v>234</v>
      </c>
      <c r="E502" s="59"/>
      <c r="F502" s="196">
        <f>F503</f>
        <v>200</v>
      </c>
      <c r="G502" s="196">
        <f t="shared" si="52"/>
        <v>208</v>
      </c>
      <c r="H502" s="196">
        <f t="shared" si="52"/>
        <v>216.3</v>
      </c>
    </row>
    <row r="503" spans="1:8" s="233" customFormat="1" ht="39.75">
      <c r="A503" s="60" t="s">
        <v>372</v>
      </c>
      <c r="B503" s="161" t="s">
        <v>256</v>
      </c>
      <c r="C503" s="55" t="s">
        <v>146</v>
      </c>
      <c r="D503" s="61" t="s">
        <v>241</v>
      </c>
      <c r="E503" s="61"/>
      <c r="F503" s="160">
        <f>F504</f>
        <v>200</v>
      </c>
      <c r="G503" s="160">
        <f t="shared" si="52"/>
        <v>208</v>
      </c>
      <c r="H503" s="160">
        <f t="shared" si="52"/>
        <v>216.3</v>
      </c>
    </row>
    <row r="504" spans="1:8" s="227" customFormat="1" ht="13.5">
      <c r="A504" s="65" t="s">
        <v>716</v>
      </c>
      <c r="B504" s="161" t="s">
        <v>256</v>
      </c>
      <c r="C504" s="55" t="s">
        <v>146</v>
      </c>
      <c r="D504" s="61" t="s">
        <v>241</v>
      </c>
      <c r="E504" s="61">
        <v>850</v>
      </c>
      <c r="F504" s="160">
        <v>200</v>
      </c>
      <c r="G504" s="160">
        <v>208</v>
      </c>
      <c r="H504" s="160">
        <v>216.3</v>
      </c>
    </row>
    <row r="505" spans="1:8" s="227" customFormat="1" ht="27.75">
      <c r="A505" s="103" t="s">
        <v>259</v>
      </c>
      <c r="B505" s="193" t="s">
        <v>67</v>
      </c>
      <c r="C505" s="104"/>
      <c r="D505" s="220"/>
      <c r="E505" s="220"/>
      <c r="F505" s="194">
        <f>F506+F514+F533</f>
        <v>18507.9</v>
      </c>
      <c r="G505" s="194">
        <f>G506+G514+G533</f>
        <v>18998.5</v>
      </c>
      <c r="H505" s="194">
        <f>H506+H514+H533</f>
        <v>19537.9</v>
      </c>
    </row>
    <row r="506" spans="1:8" s="227" customFormat="1" ht="13.5">
      <c r="A506" s="103" t="s">
        <v>264</v>
      </c>
      <c r="B506" s="193" t="s">
        <v>67</v>
      </c>
      <c r="C506" s="104" t="s">
        <v>263</v>
      </c>
      <c r="D506" s="220"/>
      <c r="E506" s="220"/>
      <c r="F506" s="194">
        <f aca="true" t="shared" si="53" ref="F506:H508">F507</f>
        <v>74</v>
      </c>
      <c r="G506" s="194">
        <f t="shared" si="53"/>
        <v>77</v>
      </c>
      <c r="H506" s="194">
        <f t="shared" si="53"/>
        <v>80</v>
      </c>
    </row>
    <row r="507" spans="1:8" ht="13.5">
      <c r="A507" s="103" t="s">
        <v>148</v>
      </c>
      <c r="B507" s="193" t="s">
        <v>67</v>
      </c>
      <c r="C507" s="104" t="s">
        <v>146</v>
      </c>
      <c r="D507" s="220"/>
      <c r="E507" s="220"/>
      <c r="F507" s="194">
        <f t="shared" si="53"/>
        <v>74</v>
      </c>
      <c r="G507" s="194">
        <f t="shared" si="53"/>
        <v>77</v>
      </c>
      <c r="H507" s="194">
        <f t="shared" si="53"/>
        <v>80</v>
      </c>
    </row>
    <row r="508" spans="1:8" ht="66.75">
      <c r="A508" s="52" t="s">
        <v>2</v>
      </c>
      <c r="B508" s="195" t="s">
        <v>67</v>
      </c>
      <c r="C508" s="51" t="s">
        <v>146</v>
      </c>
      <c r="D508" s="72" t="s">
        <v>12</v>
      </c>
      <c r="E508" s="72"/>
      <c r="F508" s="196">
        <f t="shared" si="53"/>
        <v>74</v>
      </c>
      <c r="G508" s="196">
        <f t="shared" si="53"/>
        <v>77</v>
      </c>
      <c r="H508" s="196">
        <f t="shared" si="53"/>
        <v>80</v>
      </c>
    </row>
    <row r="509" spans="1:8" ht="93.75">
      <c r="A509" s="53" t="s">
        <v>544</v>
      </c>
      <c r="B509" s="195" t="s">
        <v>67</v>
      </c>
      <c r="C509" s="51" t="s">
        <v>146</v>
      </c>
      <c r="D509" s="72" t="s">
        <v>43</v>
      </c>
      <c r="E509" s="72"/>
      <c r="F509" s="196">
        <f>F510+F512</f>
        <v>74</v>
      </c>
      <c r="G509" s="196">
        <f>G510+G512</f>
        <v>77</v>
      </c>
      <c r="H509" s="196">
        <f>H510+H512</f>
        <v>80</v>
      </c>
    </row>
    <row r="510" spans="1:8" s="117" customFormat="1" ht="107.25">
      <c r="A510" s="58" t="s">
        <v>542</v>
      </c>
      <c r="B510" s="161" t="s">
        <v>67</v>
      </c>
      <c r="C510" s="55" t="s">
        <v>146</v>
      </c>
      <c r="D510" s="59" t="s">
        <v>182</v>
      </c>
      <c r="E510" s="59"/>
      <c r="F510" s="160">
        <f>F511</f>
        <v>32</v>
      </c>
      <c r="G510" s="160">
        <f>G511</f>
        <v>33.3</v>
      </c>
      <c r="H510" s="160">
        <f>H511</f>
        <v>34.6</v>
      </c>
    </row>
    <row r="511" spans="1:8" s="117" customFormat="1" ht="26.25">
      <c r="A511" s="29" t="s">
        <v>712</v>
      </c>
      <c r="B511" s="161" t="s">
        <v>67</v>
      </c>
      <c r="C511" s="55" t="s">
        <v>146</v>
      </c>
      <c r="D511" s="59" t="s">
        <v>182</v>
      </c>
      <c r="E511" s="59">
        <v>240</v>
      </c>
      <c r="F511" s="160">
        <v>32</v>
      </c>
      <c r="G511" s="160">
        <v>33.3</v>
      </c>
      <c r="H511" s="160">
        <v>34.6</v>
      </c>
    </row>
    <row r="512" spans="1:8" ht="107.25">
      <c r="A512" s="58" t="s">
        <v>543</v>
      </c>
      <c r="B512" s="161" t="s">
        <v>67</v>
      </c>
      <c r="C512" s="55" t="s">
        <v>146</v>
      </c>
      <c r="D512" s="59" t="s">
        <v>183</v>
      </c>
      <c r="E512" s="59"/>
      <c r="F512" s="160">
        <f>F513</f>
        <v>42</v>
      </c>
      <c r="G512" s="160">
        <f>G513</f>
        <v>43.7</v>
      </c>
      <c r="H512" s="160">
        <f>H513</f>
        <v>45.4</v>
      </c>
    </row>
    <row r="513" spans="1:8" ht="26.25">
      <c r="A513" s="29" t="s">
        <v>712</v>
      </c>
      <c r="B513" s="161" t="s">
        <v>67</v>
      </c>
      <c r="C513" s="55" t="s">
        <v>146</v>
      </c>
      <c r="D513" s="59" t="s">
        <v>183</v>
      </c>
      <c r="E513" s="59">
        <v>240</v>
      </c>
      <c r="F513" s="160">
        <v>42</v>
      </c>
      <c r="G513" s="160">
        <v>43.7</v>
      </c>
      <c r="H513" s="160">
        <v>45.4</v>
      </c>
    </row>
    <row r="514" spans="1:8" ht="13.5">
      <c r="A514" s="111" t="s">
        <v>364</v>
      </c>
      <c r="B514" s="193" t="s">
        <v>67</v>
      </c>
      <c r="C514" s="104" t="s">
        <v>273</v>
      </c>
      <c r="D514" s="220"/>
      <c r="E514" s="220"/>
      <c r="F514" s="194">
        <f>F515</f>
        <v>6361.9</v>
      </c>
      <c r="G514" s="194">
        <f>G515</f>
        <v>6849.5</v>
      </c>
      <c r="H514" s="194">
        <f>H515</f>
        <v>7385.9</v>
      </c>
    </row>
    <row r="515" spans="1:8" s="216" customFormat="1" ht="13.5">
      <c r="A515" s="103" t="s">
        <v>167</v>
      </c>
      <c r="B515" s="193" t="s">
        <v>67</v>
      </c>
      <c r="C515" s="104" t="s">
        <v>166</v>
      </c>
      <c r="D515" s="220"/>
      <c r="E515" s="220"/>
      <c r="F515" s="194">
        <f>F516+F525</f>
        <v>6361.9</v>
      </c>
      <c r="G515" s="194">
        <f>G516+G525</f>
        <v>6849.5</v>
      </c>
      <c r="H515" s="194">
        <f>H516+H525</f>
        <v>7385.9</v>
      </c>
    </row>
    <row r="516" spans="1:8" s="216" customFormat="1" ht="39.75">
      <c r="A516" s="52" t="s">
        <v>198</v>
      </c>
      <c r="B516" s="195" t="s">
        <v>67</v>
      </c>
      <c r="C516" s="51" t="s">
        <v>166</v>
      </c>
      <c r="D516" s="72" t="s">
        <v>8</v>
      </c>
      <c r="E516" s="72"/>
      <c r="F516" s="196">
        <f>F517+F521</f>
        <v>1485.9</v>
      </c>
      <c r="G516" s="196">
        <f>G517+G521</f>
        <v>1485.9</v>
      </c>
      <c r="H516" s="196">
        <f>H517+H521</f>
        <v>1485.9</v>
      </c>
    </row>
    <row r="517" spans="1:8" ht="53.25">
      <c r="A517" s="53" t="s">
        <v>23</v>
      </c>
      <c r="B517" s="195" t="s">
        <v>67</v>
      </c>
      <c r="C517" s="51" t="s">
        <v>166</v>
      </c>
      <c r="D517" s="72" t="s">
        <v>22</v>
      </c>
      <c r="E517" s="72"/>
      <c r="F517" s="196">
        <f>F518</f>
        <v>693.6</v>
      </c>
      <c r="G517" s="196">
        <f>G518</f>
        <v>693.6</v>
      </c>
      <c r="H517" s="196">
        <f>H518</f>
        <v>693.6</v>
      </c>
    </row>
    <row r="518" spans="1:8" ht="66.75">
      <c r="A518" s="60" t="s">
        <v>487</v>
      </c>
      <c r="B518" s="161" t="s">
        <v>67</v>
      </c>
      <c r="C518" s="55" t="s">
        <v>166</v>
      </c>
      <c r="D518" s="61" t="s">
        <v>66</v>
      </c>
      <c r="E518" s="59" t="s">
        <v>169</v>
      </c>
      <c r="F518" s="160">
        <f>F519+F520</f>
        <v>693.6</v>
      </c>
      <c r="G518" s="160">
        <f>G519+G520</f>
        <v>693.6</v>
      </c>
      <c r="H518" s="160">
        <f>H519+H520</f>
        <v>693.6</v>
      </c>
    </row>
    <row r="519" spans="1:8" ht="26.25">
      <c r="A519" s="60" t="s">
        <v>711</v>
      </c>
      <c r="B519" s="161" t="s">
        <v>67</v>
      </c>
      <c r="C519" s="55" t="s">
        <v>166</v>
      </c>
      <c r="D519" s="61" t="s">
        <v>66</v>
      </c>
      <c r="E519" s="59">
        <v>120</v>
      </c>
      <c r="F519" s="160">
        <v>578</v>
      </c>
      <c r="G519" s="160">
        <v>578</v>
      </c>
      <c r="H519" s="160">
        <v>578</v>
      </c>
    </row>
    <row r="520" spans="1:8" ht="26.25">
      <c r="A520" s="60" t="s">
        <v>712</v>
      </c>
      <c r="B520" s="161" t="s">
        <v>67</v>
      </c>
      <c r="C520" s="55" t="s">
        <v>166</v>
      </c>
      <c r="D520" s="61" t="s">
        <v>66</v>
      </c>
      <c r="E520" s="59">
        <v>240</v>
      </c>
      <c r="F520" s="160">
        <v>115.6</v>
      </c>
      <c r="G520" s="160">
        <v>115.6</v>
      </c>
      <c r="H520" s="160">
        <v>115.6</v>
      </c>
    </row>
    <row r="521" spans="1:8" ht="80.25">
      <c r="A521" s="53" t="s">
        <v>488</v>
      </c>
      <c r="B521" s="195" t="s">
        <v>67</v>
      </c>
      <c r="C521" s="51" t="s">
        <v>166</v>
      </c>
      <c r="D521" s="72" t="s">
        <v>24</v>
      </c>
      <c r="E521" s="72"/>
      <c r="F521" s="196">
        <f>F522</f>
        <v>792.3</v>
      </c>
      <c r="G521" s="196">
        <f>G522</f>
        <v>792.3</v>
      </c>
      <c r="H521" s="196">
        <f>H522</f>
        <v>792.3</v>
      </c>
    </row>
    <row r="522" spans="1:8" ht="93.75">
      <c r="A522" s="60" t="s">
        <v>489</v>
      </c>
      <c r="B522" s="161" t="s">
        <v>67</v>
      </c>
      <c r="C522" s="55" t="s">
        <v>166</v>
      </c>
      <c r="D522" s="61" t="s">
        <v>71</v>
      </c>
      <c r="E522" s="59"/>
      <c r="F522" s="160">
        <f>F523+F524</f>
        <v>792.3</v>
      </c>
      <c r="G522" s="160">
        <f>G523+G524</f>
        <v>792.3</v>
      </c>
      <c r="H522" s="160">
        <f>H523+H524</f>
        <v>792.3</v>
      </c>
    </row>
    <row r="523" spans="1:8" ht="26.25">
      <c r="A523" s="60" t="s">
        <v>711</v>
      </c>
      <c r="B523" s="161" t="s">
        <v>67</v>
      </c>
      <c r="C523" s="55" t="s">
        <v>166</v>
      </c>
      <c r="D523" s="61" t="s">
        <v>71</v>
      </c>
      <c r="E523" s="59">
        <v>120</v>
      </c>
      <c r="F523" s="160">
        <v>660.3</v>
      </c>
      <c r="G523" s="160">
        <v>660.3</v>
      </c>
      <c r="H523" s="160">
        <v>660.3</v>
      </c>
    </row>
    <row r="524" spans="1:8" ht="26.25">
      <c r="A524" s="60" t="s">
        <v>712</v>
      </c>
      <c r="B524" s="161" t="s">
        <v>67</v>
      </c>
      <c r="C524" s="55" t="s">
        <v>166</v>
      </c>
      <c r="D524" s="61" t="s">
        <v>71</v>
      </c>
      <c r="E524" s="59">
        <v>240</v>
      </c>
      <c r="F524" s="160">
        <v>132</v>
      </c>
      <c r="G524" s="160">
        <v>132</v>
      </c>
      <c r="H524" s="160">
        <v>132</v>
      </c>
    </row>
    <row r="525" spans="1:8" ht="26.25">
      <c r="A525" s="52" t="s">
        <v>159</v>
      </c>
      <c r="B525" s="195" t="s">
        <v>67</v>
      </c>
      <c r="C525" s="51" t="s">
        <v>166</v>
      </c>
      <c r="D525" s="71" t="s">
        <v>158</v>
      </c>
      <c r="E525" s="71"/>
      <c r="F525" s="196">
        <f>F526</f>
        <v>4876</v>
      </c>
      <c r="G525" s="196">
        <f>G526</f>
        <v>5363.599999999999</v>
      </c>
      <c r="H525" s="196">
        <f>H526</f>
        <v>5900</v>
      </c>
    </row>
    <row r="526" spans="1:8" ht="13.5">
      <c r="A526" s="53" t="s">
        <v>154</v>
      </c>
      <c r="B526" s="195" t="s">
        <v>67</v>
      </c>
      <c r="C526" s="51" t="s">
        <v>166</v>
      </c>
      <c r="D526" s="72" t="s">
        <v>153</v>
      </c>
      <c r="E526" s="72"/>
      <c r="F526" s="196">
        <f>F527+F529</f>
        <v>4876</v>
      </c>
      <c r="G526" s="196">
        <f>G527+G529</f>
        <v>5363.599999999999</v>
      </c>
      <c r="H526" s="196">
        <f>H527+H529</f>
        <v>5900</v>
      </c>
    </row>
    <row r="527" spans="1:8" ht="39.75">
      <c r="A527" s="60" t="s">
        <v>84</v>
      </c>
      <c r="B527" s="161" t="s">
        <v>67</v>
      </c>
      <c r="C527" s="55" t="s">
        <v>166</v>
      </c>
      <c r="D527" s="61" t="s">
        <v>147</v>
      </c>
      <c r="E527" s="61"/>
      <c r="F527" s="160">
        <f>F528</f>
        <v>4609</v>
      </c>
      <c r="G527" s="160">
        <f>G528</f>
        <v>5069.9</v>
      </c>
      <c r="H527" s="160">
        <f>H528</f>
        <v>5576.9</v>
      </c>
    </row>
    <row r="528" spans="1:8" ht="26.25">
      <c r="A528" s="65" t="s">
        <v>711</v>
      </c>
      <c r="B528" s="161" t="s">
        <v>67</v>
      </c>
      <c r="C528" s="55" t="s">
        <v>166</v>
      </c>
      <c r="D528" s="61" t="s">
        <v>147</v>
      </c>
      <c r="E528" s="61">
        <v>120</v>
      </c>
      <c r="F528" s="160">
        <v>4609</v>
      </c>
      <c r="G528" s="160">
        <v>5069.9</v>
      </c>
      <c r="H528" s="160">
        <v>5576.9</v>
      </c>
    </row>
    <row r="529" spans="1:8" s="117" customFormat="1" ht="39.75">
      <c r="A529" s="65" t="s">
        <v>85</v>
      </c>
      <c r="B529" s="161" t="s">
        <v>67</v>
      </c>
      <c r="C529" s="55" t="s">
        <v>166</v>
      </c>
      <c r="D529" s="61" t="s">
        <v>145</v>
      </c>
      <c r="E529" s="61"/>
      <c r="F529" s="160">
        <f>F530+F531+F532</f>
        <v>267</v>
      </c>
      <c r="G529" s="160">
        <f>G530+G531+G532</f>
        <v>293.7</v>
      </c>
      <c r="H529" s="160">
        <f>H530+H531+H532</f>
        <v>323.1</v>
      </c>
    </row>
    <row r="530" spans="1:8" s="117" customFormat="1" ht="26.25">
      <c r="A530" s="65" t="s">
        <v>711</v>
      </c>
      <c r="B530" s="161" t="s">
        <v>67</v>
      </c>
      <c r="C530" s="55" t="s">
        <v>166</v>
      </c>
      <c r="D530" s="61" t="s">
        <v>145</v>
      </c>
      <c r="E530" s="61">
        <v>120</v>
      </c>
      <c r="F530" s="160">
        <v>45</v>
      </c>
      <c r="G530" s="160">
        <v>49.5</v>
      </c>
      <c r="H530" s="160">
        <v>54.5</v>
      </c>
    </row>
    <row r="531" spans="1:8" ht="26.25">
      <c r="A531" s="65" t="s">
        <v>712</v>
      </c>
      <c r="B531" s="161" t="s">
        <v>67</v>
      </c>
      <c r="C531" s="55" t="s">
        <v>166</v>
      </c>
      <c r="D531" s="61" t="s">
        <v>145</v>
      </c>
      <c r="E531" s="61">
        <v>240</v>
      </c>
      <c r="F531" s="160">
        <v>219</v>
      </c>
      <c r="G531" s="160">
        <v>240.9</v>
      </c>
      <c r="H531" s="160">
        <v>265</v>
      </c>
    </row>
    <row r="532" spans="1:8" ht="13.5">
      <c r="A532" s="65" t="s">
        <v>716</v>
      </c>
      <c r="B532" s="161" t="s">
        <v>67</v>
      </c>
      <c r="C532" s="55" t="s">
        <v>166</v>
      </c>
      <c r="D532" s="61" t="s">
        <v>145</v>
      </c>
      <c r="E532" s="61">
        <v>850</v>
      </c>
      <c r="F532" s="160">
        <v>3</v>
      </c>
      <c r="G532" s="160">
        <v>3.3</v>
      </c>
      <c r="H532" s="160">
        <v>3.6</v>
      </c>
    </row>
    <row r="533" spans="1:8" ht="13.5">
      <c r="A533" s="103" t="s">
        <v>265</v>
      </c>
      <c r="B533" s="193" t="s">
        <v>67</v>
      </c>
      <c r="C533" s="104" t="s">
        <v>266</v>
      </c>
      <c r="D533" s="220"/>
      <c r="E533" s="220"/>
      <c r="F533" s="194">
        <f>F534</f>
        <v>12072</v>
      </c>
      <c r="G533" s="194">
        <f>G534</f>
        <v>12072</v>
      </c>
      <c r="H533" s="194">
        <f>H534</f>
        <v>12072</v>
      </c>
    </row>
    <row r="534" spans="1:8" ht="13.5">
      <c r="A534" s="103" t="s">
        <v>174</v>
      </c>
      <c r="B534" s="193" t="s">
        <v>67</v>
      </c>
      <c r="C534" s="104" t="s">
        <v>175</v>
      </c>
      <c r="D534" s="220"/>
      <c r="E534" s="220"/>
      <c r="F534" s="194">
        <f>F535</f>
        <v>12072</v>
      </c>
      <c r="G534" s="194">
        <f aca="true" t="shared" si="54" ref="G534:H537">G535</f>
        <v>12072</v>
      </c>
      <c r="H534" s="194">
        <f t="shared" si="54"/>
        <v>12072</v>
      </c>
    </row>
    <row r="535" spans="1:8" s="233" customFormat="1" ht="39.75">
      <c r="A535" s="52" t="s">
        <v>198</v>
      </c>
      <c r="B535" s="195" t="s">
        <v>67</v>
      </c>
      <c r="C535" s="51" t="s">
        <v>175</v>
      </c>
      <c r="D535" s="72" t="s">
        <v>8</v>
      </c>
      <c r="E535" s="72"/>
      <c r="F535" s="196">
        <f>F536</f>
        <v>12072</v>
      </c>
      <c r="G535" s="196">
        <f t="shared" si="54"/>
        <v>12072</v>
      </c>
      <c r="H535" s="196">
        <f t="shared" si="54"/>
        <v>12072</v>
      </c>
    </row>
    <row r="536" spans="1:8" s="117" customFormat="1" ht="66.75">
      <c r="A536" s="53" t="s">
        <v>473</v>
      </c>
      <c r="B536" s="195" t="s">
        <v>67</v>
      </c>
      <c r="C536" s="51" t="s">
        <v>175</v>
      </c>
      <c r="D536" s="72" t="s">
        <v>22</v>
      </c>
      <c r="E536" s="72"/>
      <c r="F536" s="196">
        <f>F537</f>
        <v>12072</v>
      </c>
      <c r="G536" s="196">
        <f t="shared" si="54"/>
        <v>12072</v>
      </c>
      <c r="H536" s="196">
        <f t="shared" si="54"/>
        <v>12072</v>
      </c>
    </row>
    <row r="537" spans="1:8" s="117" customFormat="1" ht="66.75">
      <c r="A537" s="60" t="s">
        <v>487</v>
      </c>
      <c r="B537" s="161" t="s">
        <v>67</v>
      </c>
      <c r="C537" s="55" t="s">
        <v>175</v>
      </c>
      <c r="D537" s="61" t="s">
        <v>66</v>
      </c>
      <c r="E537" s="59" t="s">
        <v>169</v>
      </c>
      <c r="F537" s="160">
        <f>F538</f>
        <v>12072</v>
      </c>
      <c r="G537" s="160">
        <f t="shared" si="54"/>
        <v>12072</v>
      </c>
      <c r="H537" s="160">
        <f t="shared" si="54"/>
        <v>12072</v>
      </c>
    </row>
    <row r="538" spans="1:8" ht="13.5">
      <c r="A538" s="60" t="s">
        <v>717</v>
      </c>
      <c r="B538" s="161" t="s">
        <v>67</v>
      </c>
      <c r="C538" s="55" t="s">
        <v>175</v>
      </c>
      <c r="D538" s="61" t="s">
        <v>66</v>
      </c>
      <c r="E538" s="59">
        <v>310</v>
      </c>
      <c r="F538" s="160">
        <v>12072</v>
      </c>
      <c r="G538" s="160">
        <v>12072</v>
      </c>
      <c r="H538" s="160">
        <v>12072</v>
      </c>
    </row>
    <row r="539" spans="1:8" ht="55.5">
      <c r="A539" s="103" t="s">
        <v>629</v>
      </c>
      <c r="B539" s="193" t="s">
        <v>79</v>
      </c>
      <c r="C539" s="104"/>
      <c r="D539" s="220"/>
      <c r="E539" s="220"/>
      <c r="F539" s="194">
        <f>F548+F557+F540</f>
        <v>74250.2</v>
      </c>
      <c r="G539" s="194">
        <f>G548+G557+G540</f>
        <v>77819.49999999999</v>
      </c>
      <c r="H539" s="194">
        <f>H548+H557+H540</f>
        <v>81591.5</v>
      </c>
    </row>
    <row r="540" spans="1:8" ht="13.5">
      <c r="A540" s="103" t="s">
        <v>264</v>
      </c>
      <c r="B540" s="193" t="s">
        <v>79</v>
      </c>
      <c r="C540" s="104" t="s">
        <v>263</v>
      </c>
      <c r="D540" s="220"/>
      <c r="E540" s="220"/>
      <c r="F540" s="194">
        <f>F541</f>
        <v>7409.2</v>
      </c>
      <c r="G540" s="194">
        <f>G541</f>
        <v>8145.7</v>
      </c>
      <c r="H540" s="194">
        <f>H541</f>
        <v>8955.7</v>
      </c>
    </row>
    <row r="541" spans="1:8" s="227" customFormat="1" ht="13.5">
      <c r="A541" s="103" t="s">
        <v>148</v>
      </c>
      <c r="B541" s="193" t="s">
        <v>79</v>
      </c>
      <c r="C541" s="104" t="s">
        <v>146</v>
      </c>
      <c r="D541" s="220"/>
      <c r="E541" s="220"/>
      <c r="F541" s="194">
        <f>F542</f>
        <v>7409.2</v>
      </c>
      <c r="G541" s="194">
        <f aca="true" t="shared" si="55" ref="G541:H543">G542</f>
        <v>8145.7</v>
      </c>
      <c r="H541" s="194">
        <f t="shared" si="55"/>
        <v>8955.7</v>
      </c>
    </row>
    <row r="542" spans="1:8" s="227" customFormat="1" ht="13.5">
      <c r="A542" s="52" t="s">
        <v>370</v>
      </c>
      <c r="B542" s="195" t="s">
        <v>79</v>
      </c>
      <c r="C542" s="51" t="s">
        <v>146</v>
      </c>
      <c r="D542" s="71" t="s">
        <v>4</v>
      </c>
      <c r="E542" s="71"/>
      <c r="F542" s="196">
        <f>F543</f>
        <v>7409.2</v>
      </c>
      <c r="G542" s="196">
        <f t="shared" si="55"/>
        <v>8145.7</v>
      </c>
      <c r="H542" s="196">
        <f t="shared" si="55"/>
        <v>8955.7</v>
      </c>
    </row>
    <row r="543" spans="1:8" s="227" customFormat="1" ht="13.5">
      <c r="A543" s="53" t="s">
        <v>239</v>
      </c>
      <c r="B543" s="195" t="s">
        <v>79</v>
      </c>
      <c r="C543" s="51" t="s">
        <v>146</v>
      </c>
      <c r="D543" s="72" t="s">
        <v>234</v>
      </c>
      <c r="E543" s="72"/>
      <c r="F543" s="196">
        <f>F544</f>
        <v>7409.2</v>
      </c>
      <c r="G543" s="196">
        <f t="shared" si="55"/>
        <v>8145.7</v>
      </c>
      <c r="H543" s="196">
        <f t="shared" si="55"/>
        <v>8955.7</v>
      </c>
    </row>
    <row r="544" spans="1:8" s="227" customFormat="1" ht="39.75">
      <c r="A544" s="69" t="s">
        <v>374</v>
      </c>
      <c r="B544" s="161" t="s">
        <v>79</v>
      </c>
      <c r="C544" s="55" t="s">
        <v>146</v>
      </c>
      <c r="D544" s="61" t="s">
        <v>235</v>
      </c>
      <c r="E544" s="61"/>
      <c r="F544" s="160">
        <f>F545+F546+F547</f>
        <v>7409.2</v>
      </c>
      <c r="G544" s="160">
        <f>G545+G546+G547</f>
        <v>8145.7</v>
      </c>
      <c r="H544" s="160">
        <f>H545+H546+H547</f>
        <v>8955.7</v>
      </c>
    </row>
    <row r="545" spans="1:8" s="117" customFormat="1" ht="13.5">
      <c r="A545" s="60" t="s">
        <v>714</v>
      </c>
      <c r="B545" s="161" t="s">
        <v>79</v>
      </c>
      <c r="C545" s="55" t="s">
        <v>146</v>
      </c>
      <c r="D545" s="61" t="s">
        <v>235</v>
      </c>
      <c r="E545" s="61">
        <v>110</v>
      </c>
      <c r="F545" s="160">
        <f>7333.2+2</f>
        <v>7335.2</v>
      </c>
      <c r="G545" s="160">
        <v>8068.7</v>
      </c>
      <c r="H545" s="160">
        <v>8875.6</v>
      </c>
    </row>
    <row r="546" spans="1:8" s="227" customFormat="1" ht="26.25">
      <c r="A546" s="60" t="s">
        <v>712</v>
      </c>
      <c r="B546" s="161" t="s">
        <v>79</v>
      </c>
      <c r="C546" s="55" t="s">
        <v>146</v>
      </c>
      <c r="D546" s="61" t="s">
        <v>235</v>
      </c>
      <c r="E546" s="61">
        <v>240</v>
      </c>
      <c r="F546" s="160">
        <v>72</v>
      </c>
      <c r="G546" s="160">
        <v>74.9</v>
      </c>
      <c r="H546" s="160">
        <v>77.9</v>
      </c>
    </row>
    <row r="547" spans="1:8" ht="13.5">
      <c r="A547" s="60" t="s">
        <v>716</v>
      </c>
      <c r="B547" s="161" t="s">
        <v>79</v>
      </c>
      <c r="C547" s="55" t="s">
        <v>146</v>
      </c>
      <c r="D547" s="61" t="s">
        <v>235</v>
      </c>
      <c r="E547" s="61">
        <v>850</v>
      </c>
      <c r="F547" s="160">
        <v>2</v>
      </c>
      <c r="G547" s="160">
        <v>2.1</v>
      </c>
      <c r="H547" s="160">
        <v>2.2</v>
      </c>
    </row>
    <row r="548" spans="1:8" ht="13.5">
      <c r="A548" s="103" t="s">
        <v>279</v>
      </c>
      <c r="B548" s="193" t="s">
        <v>79</v>
      </c>
      <c r="C548" s="104" t="s">
        <v>273</v>
      </c>
      <c r="D548" s="220"/>
      <c r="E548" s="220"/>
      <c r="F548" s="194">
        <f aca="true" t="shared" si="56" ref="F548:H549">F549</f>
        <v>63235</v>
      </c>
      <c r="G548" s="194">
        <f t="shared" si="56"/>
        <v>65764.4</v>
      </c>
      <c r="H548" s="194">
        <f t="shared" si="56"/>
        <v>68395</v>
      </c>
    </row>
    <row r="549" spans="1:8" ht="13.5">
      <c r="A549" s="103" t="s">
        <v>61</v>
      </c>
      <c r="B549" s="193" t="s">
        <v>79</v>
      </c>
      <c r="C549" s="104" t="s">
        <v>60</v>
      </c>
      <c r="D549" s="220"/>
      <c r="E549" s="220"/>
      <c r="F549" s="194">
        <f t="shared" si="56"/>
        <v>63235</v>
      </c>
      <c r="G549" s="194">
        <f t="shared" si="56"/>
        <v>65764.4</v>
      </c>
      <c r="H549" s="194">
        <f t="shared" si="56"/>
        <v>68395</v>
      </c>
    </row>
    <row r="550" spans="1:8" ht="39.75">
      <c r="A550" s="52" t="s">
        <v>384</v>
      </c>
      <c r="B550" s="195" t="s">
        <v>79</v>
      </c>
      <c r="C550" s="51" t="s">
        <v>60</v>
      </c>
      <c r="D550" s="72" t="s">
        <v>6</v>
      </c>
      <c r="E550" s="72"/>
      <c r="F550" s="196">
        <f>F551+F554</f>
        <v>63235</v>
      </c>
      <c r="G550" s="196">
        <f>G551+G554</f>
        <v>65764.4</v>
      </c>
      <c r="H550" s="196">
        <f>H551+H554</f>
        <v>68395</v>
      </c>
    </row>
    <row r="551" spans="1:8" ht="66.75">
      <c r="A551" s="53" t="s">
        <v>490</v>
      </c>
      <c r="B551" s="195" t="s">
        <v>79</v>
      </c>
      <c r="C551" s="51" t="s">
        <v>60</v>
      </c>
      <c r="D551" s="72" t="s">
        <v>20</v>
      </c>
      <c r="E551" s="72"/>
      <c r="F551" s="196">
        <f aca="true" t="shared" si="57" ref="F551:H552">F552</f>
        <v>62635</v>
      </c>
      <c r="G551" s="196">
        <f t="shared" si="57"/>
        <v>65140.4</v>
      </c>
      <c r="H551" s="196">
        <f t="shared" si="57"/>
        <v>67746</v>
      </c>
    </row>
    <row r="552" spans="1:8" ht="80.25">
      <c r="A552" s="58" t="s">
        <v>388</v>
      </c>
      <c r="B552" s="161" t="s">
        <v>79</v>
      </c>
      <c r="C552" s="55" t="s">
        <v>60</v>
      </c>
      <c r="D552" s="59" t="s">
        <v>81</v>
      </c>
      <c r="E552" s="59"/>
      <c r="F552" s="160">
        <f t="shared" si="57"/>
        <v>62635</v>
      </c>
      <c r="G552" s="160">
        <f t="shared" si="57"/>
        <v>65140.4</v>
      </c>
      <c r="H552" s="160">
        <f t="shared" si="57"/>
        <v>67746</v>
      </c>
    </row>
    <row r="553" spans="1:8" s="117" customFormat="1" ht="13.5">
      <c r="A553" s="60" t="s">
        <v>715</v>
      </c>
      <c r="B553" s="161" t="s">
        <v>79</v>
      </c>
      <c r="C553" s="55" t="s">
        <v>60</v>
      </c>
      <c r="D553" s="59" t="s">
        <v>81</v>
      </c>
      <c r="E553" s="59">
        <v>610</v>
      </c>
      <c r="F553" s="160">
        <f>62695-60</f>
        <v>62635</v>
      </c>
      <c r="G553" s="160">
        <v>65140.4</v>
      </c>
      <c r="H553" s="160">
        <v>67746</v>
      </c>
    </row>
    <row r="554" spans="1:8" ht="80.25">
      <c r="A554" s="53" t="s">
        <v>491</v>
      </c>
      <c r="B554" s="195" t="s">
        <v>79</v>
      </c>
      <c r="C554" s="51" t="s">
        <v>60</v>
      </c>
      <c r="D554" s="72" t="s">
        <v>21</v>
      </c>
      <c r="E554" s="72"/>
      <c r="F554" s="196">
        <f aca="true" t="shared" si="58" ref="F554:H555">F555</f>
        <v>600</v>
      </c>
      <c r="G554" s="196">
        <f t="shared" si="58"/>
        <v>624</v>
      </c>
      <c r="H554" s="196">
        <f t="shared" si="58"/>
        <v>649</v>
      </c>
    </row>
    <row r="555" spans="1:8" ht="93.75">
      <c r="A555" s="58" t="s">
        <v>492</v>
      </c>
      <c r="B555" s="161" t="s">
        <v>79</v>
      </c>
      <c r="C555" s="55" t="s">
        <v>60</v>
      </c>
      <c r="D555" s="59" t="s">
        <v>82</v>
      </c>
      <c r="E555" s="59"/>
      <c r="F555" s="160">
        <f t="shared" si="58"/>
        <v>600</v>
      </c>
      <c r="G555" s="160">
        <f t="shared" si="58"/>
        <v>624</v>
      </c>
      <c r="H555" s="160">
        <f t="shared" si="58"/>
        <v>649</v>
      </c>
    </row>
    <row r="556" spans="1:8" ht="13.5">
      <c r="A556" s="58" t="s">
        <v>715</v>
      </c>
      <c r="B556" s="161" t="s">
        <v>79</v>
      </c>
      <c r="C556" s="55" t="s">
        <v>60</v>
      </c>
      <c r="D556" s="59" t="s">
        <v>82</v>
      </c>
      <c r="E556" s="59">
        <v>610</v>
      </c>
      <c r="F556" s="160">
        <v>600</v>
      </c>
      <c r="G556" s="160">
        <v>624</v>
      </c>
      <c r="H556" s="160">
        <v>649</v>
      </c>
    </row>
    <row r="557" spans="1:8" ht="13.5">
      <c r="A557" s="103" t="s">
        <v>280</v>
      </c>
      <c r="B557" s="193" t="s">
        <v>79</v>
      </c>
      <c r="C557" s="104" t="s">
        <v>274</v>
      </c>
      <c r="D557" s="220"/>
      <c r="E557" s="220"/>
      <c r="F557" s="194">
        <f aca="true" t="shared" si="59" ref="F557:H558">F558</f>
        <v>3606</v>
      </c>
      <c r="G557" s="194">
        <f t="shared" si="59"/>
        <v>3909.4</v>
      </c>
      <c r="H557" s="194">
        <f t="shared" si="59"/>
        <v>4240.8</v>
      </c>
    </row>
    <row r="558" spans="1:8" ht="13.5">
      <c r="A558" s="103" t="s">
        <v>56</v>
      </c>
      <c r="B558" s="193" t="s">
        <v>79</v>
      </c>
      <c r="C558" s="104" t="s">
        <v>55</v>
      </c>
      <c r="D558" s="220"/>
      <c r="E558" s="220"/>
      <c r="F558" s="194">
        <f t="shared" si="59"/>
        <v>3606</v>
      </c>
      <c r="G558" s="194">
        <f t="shared" si="59"/>
        <v>3909.4</v>
      </c>
      <c r="H558" s="194">
        <f t="shared" si="59"/>
        <v>4240.8</v>
      </c>
    </row>
    <row r="559" spans="1:8" ht="39.75">
      <c r="A559" s="52" t="s">
        <v>384</v>
      </c>
      <c r="B559" s="195" t="s">
        <v>79</v>
      </c>
      <c r="C559" s="51" t="s">
        <v>55</v>
      </c>
      <c r="D559" s="72" t="s">
        <v>6</v>
      </c>
      <c r="E559" s="72"/>
      <c r="F559" s="196">
        <f>F560+F565+F571</f>
        <v>3606</v>
      </c>
      <c r="G559" s="196">
        <f>G560+G565+G571</f>
        <v>3909.4</v>
      </c>
      <c r="H559" s="196">
        <f>H560+H565+H571</f>
        <v>4240.8</v>
      </c>
    </row>
    <row r="560" spans="1:8" ht="53.25">
      <c r="A560" s="53" t="s">
        <v>385</v>
      </c>
      <c r="B560" s="195" t="s">
        <v>79</v>
      </c>
      <c r="C560" s="51" t="s">
        <v>55</v>
      </c>
      <c r="D560" s="72" t="s">
        <v>19</v>
      </c>
      <c r="E560" s="72"/>
      <c r="F560" s="196">
        <f>F561</f>
        <v>3176</v>
      </c>
      <c r="G560" s="196">
        <f>G561</f>
        <v>3462.2000000000003</v>
      </c>
      <c r="H560" s="196">
        <f>H561</f>
        <v>3775.7</v>
      </c>
    </row>
    <row r="561" spans="1:8" s="216" customFormat="1" ht="80.25">
      <c r="A561" s="58" t="s">
        <v>386</v>
      </c>
      <c r="B561" s="161" t="s">
        <v>79</v>
      </c>
      <c r="C561" s="55" t="s">
        <v>55</v>
      </c>
      <c r="D561" s="59" t="s">
        <v>78</v>
      </c>
      <c r="E561" s="59"/>
      <c r="F561" s="160">
        <f>F562+F563+F564</f>
        <v>3176</v>
      </c>
      <c r="G561" s="160">
        <f>G562+G563+G564</f>
        <v>3462.2000000000003</v>
      </c>
      <c r="H561" s="160">
        <f>H562+H563+H564</f>
        <v>3775.7</v>
      </c>
    </row>
    <row r="562" spans="1:8" s="64" customFormat="1" ht="13.5">
      <c r="A562" s="58" t="s">
        <v>714</v>
      </c>
      <c r="B562" s="161" t="s">
        <v>79</v>
      </c>
      <c r="C562" s="55" t="s">
        <v>55</v>
      </c>
      <c r="D562" s="59" t="s">
        <v>78</v>
      </c>
      <c r="E562" s="59">
        <v>110</v>
      </c>
      <c r="F562" s="160">
        <f>2643+8.7</f>
        <v>2651.7</v>
      </c>
      <c r="G562" s="160">
        <v>2916.9</v>
      </c>
      <c r="H562" s="160">
        <v>3208.6</v>
      </c>
    </row>
    <row r="563" spans="1:8" s="64" customFormat="1" ht="26.25">
      <c r="A563" s="58" t="s">
        <v>712</v>
      </c>
      <c r="B563" s="161" t="s">
        <v>79</v>
      </c>
      <c r="C563" s="55" t="s">
        <v>55</v>
      </c>
      <c r="D563" s="59" t="s">
        <v>78</v>
      </c>
      <c r="E563" s="59">
        <v>240</v>
      </c>
      <c r="F563" s="160">
        <v>524</v>
      </c>
      <c r="G563" s="160">
        <v>545</v>
      </c>
      <c r="H563" s="160">
        <v>566.8</v>
      </c>
    </row>
    <row r="564" spans="1:8" s="118" customFormat="1" ht="13.5">
      <c r="A564" s="60" t="s">
        <v>716</v>
      </c>
      <c r="B564" s="161" t="s">
        <v>79</v>
      </c>
      <c r="C564" s="55" t="s">
        <v>55</v>
      </c>
      <c r="D564" s="59" t="s">
        <v>78</v>
      </c>
      <c r="E564" s="59">
        <v>850</v>
      </c>
      <c r="F564" s="160">
        <v>0.3</v>
      </c>
      <c r="G564" s="160">
        <v>0.3</v>
      </c>
      <c r="H564" s="160">
        <v>0.3</v>
      </c>
    </row>
    <row r="565" spans="1:8" s="118" customFormat="1" ht="53.25">
      <c r="A565" s="53" t="s">
        <v>387</v>
      </c>
      <c r="B565" s="195" t="s">
        <v>79</v>
      </c>
      <c r="C565" s="51" t="s">
        <v>55</v>
      </c>
      <c r="D565" s="72" t="s">
        <v>20</v>
      </c>
      <c r="E565" s="72"/>
      <c r="F565" s="196">
        <f>F566+F569</f>
        <v>380</v>
      </c>
      <c r="G565" s="196">
        <f>G566+G569</f>
        <v>395.19999999999993</v>
      </c>
      <c r="H565" s="196">
        <f>H566+H569</f>
        <v>411</v>
      </c>
    </row>
    <row r="566" spans="1:8" s="118" customFormat="1" ht="80.25">
      <c r="A566" s="58" t="s">
        <v>493</v>
      </c>
      <c r="B566" s="161" t="s">
        <v>79</v>
      </c>
      <c r="C566" s="55" t="s">
        <v>55</v>
      </c>
      <c r="D566" s="59" t="s">
        <v>80</v>
      </c>
      <c r="E566" s="59"/>
      <c r="F566" s="160">
        <f>F567+F568</f>
        <v>320</v>
      </c>
      <c r="G566" s="160">
        <f>G567+G568</f>
        <v>332.79999999999995</v>
      </c>
      <c r="H566" s="160">
        <f>H567+H568</f>
        <v>346.1</v>
      </c>
    </row>
    <row r="567" spans="1:8" s="216" customFormat="1" ht="26.25">
      <c r="A567" s="58" t="s">
        <v>712</v>
      </c>
      <c r="B567" s="161" t="s">
        <v>79</v>
      </c>
      <c r="C567" s="55" t="s">
        <v>55</v>
      </c>
      <c r="D567" s="59" t="s">
        <v>80</v>
      </c>
      <c r="E567" s="59">
        <v>240</v>
      </c>
      <c r="F567" s="160">
        <v>130</v>
      </c>
      <c r="G567" s="160">
        <v>135.2</v>
      </c>
      <c r="H567" s="160">
        <v>140.6</v>
      </c>
    </row>
    <row r="568" spans="1:8" s="216" customFormat="1" ht="13.5">
      <c r="A568" s="58" t="s">
        <v>715</v>
      </c>
      <c r="B568" s="161" t="s">
        <v>79</v>
      </c>
      <c r="C568" s="55" t="s">
        <v>55</v>
      </c>
      <c r="D568" s="59" t="s">
        <v>80</v>
      </c>
      <c r="E568" s="59">
        <v>610</v>
      </c>
      <c r="F568" s="160">
        <v>190</v>
      </c>
      <c r="G568" s="160">
        <v>197.6</v>
      </c>
      <c r="H568" s="160">
        <v>205.5</v>
      </c>
    </row>
    <row r="569" spans="1:8" s="216" customFormat="1" ht="93.75">
      <c r="A569" s="58" t="s">
        <v>494</v>
      </c>
      <c r="B569" s="161" t="s">
        <v>79</v>
      </c>
      <c r="C569" s="55" t="s">
        <v>55</v>
      </c>
      <c r="D569" s="59" t="s">
        <v>255</v>
      </c>
      <c r="E569" s="59"/>
      <c r="F569" s="160">
        <f>F570</f>
        <v>60</v>
      </c>
      <c r="G569" s="160">
        <f>G570</f>
        <v>62.4</v>
      </c>
      <c r="H569" s="160">
        <f>H570</f>
        <v>64.9</v>
      </c>
    </row>
    <row r="570" spans="1:8" s="216" customFormat="1" ht="13.5">
      <c r="A570" s="58" t="s">
        <v>715</v>
      </c>
      <c r="B570" s="161" t="s">
        <v>79</v>
      </c>
      <c r="C570" s="55" t="s">
        <v>55</v>
      </c>
      <c r="D570" s="59" t="s">
        <v>255</v>
      </c>
      <c r="E570" s="59">
        <v>610</v>
      </c>
      <c r="F570" s="160">
        <v>60</v>
      </c>
      <c r="G570" s="160">
        <v>62.4</v>
      </c>
      <c r="H570" s="160">
        <v>64.9</v>
      </c>
    </row>
    <row r="571" spans="1:8" s="216" customFormat="1" ht="80.25">
      <c r="A571" s="53" t="s">
        <v>491</v>
      </c>
      <c r="B571" s="195" t="s">
        <v>79</v>
      </c>
      <c r="C571" s="51" t="s">
        <v>55</v>
      </c>
      <c r="D571" s="72" t="s">
        <v>21</v>
      </c>
      <c r="E571" s="72"/>
      <c r="F571" s="196">
        <f>F572+F574</f>
        <v>50</v>
      </c>
      <c r="G571" s="196">
        <f>G572+G574</f>
        <v>52</v>
      </c>
      <c r="H571" s="196">
        <f>H572+H574</f>
        <v>54.099999999999994</v>
      </c>
    </row>
    <row r="572" spans="1:8" s="216" customFormat="1" ht="93.75">
      <c r="A572" s="58" t="s">
        <v>495</v>
      </c>
      <c r="B572" s="161" t="s">
        <v>79</v>
      </c>
      <c r="C572" s="55" t="s">
        <v>55</v>
      </c>
      <c r="D572" s="59" t="s">
        <v>113</v>
      </c>
      <c r="E572" s="59"/>
      <c r="F572" s="160">
        <f>F573</f>
        <v>40</v>
      </c>
      <c r="G572" s="160">
        <f>G573</f>
        <v>41.6</v>
      </c>
      <c r="H572" s="160">
        <f>H573</f>
        <v>43.3</v>
      </c>
    </row>
    <row r="573" spans="1:8" s="216" customFormat="1" ht="26.25">
      <c r="A573" s="58" t="s">
        <v>712</v>
      </c>
      <c r="B573" s="161" t="s">
        <v>79</v>
      </c>
      <c r="C573" s="55" t="s">
        <v>55</v>
      </c>
      <c r="D573" s="59" t="s">
        <v>113</v>
      </c>
      <c r="E573" s="59">
        <v>240</v>
      </c>
      <c r="F573" s="160">
        <v>40</v>
      </c>
      <c r="G573" s="160">
        <v>41.6</v>
      </c>
      <c r="H573" s="160">
        <v>43.3</v>
      </c>
    </row>
    <row r="574" spans="1:8" s="216" customFormat="1" ht="80.25">
      <c r="A574" s="58" t="s">
        <v>496</v>
      </c>
      <c r="B574" s="161" t="s">
        <v>79</v>
      </c>
      <c r="C574" s="55" t="s">
        <v>55</v>
      </c>
      <c r="D574" s="59" t="s">
        <v>114</v>
      </c>
      <c r="E574" s="59"/>
      <c r="F574" s="160">
        <f>F575</f>
        <v>10</v>
      </c>
      <c r="G574" s="160">
        <f>G575</f>
        <v>10.4</v>
      </c>
      <c r="H574" s="160">
        <f>H575</f>
        <v>10.8</v>
      </c>
    </row>
    <row r="575" spans="1:8" s="216" customFormat="1" ht="26.25">
      <c r="A575" s="58" t="s">
        <v>712</v>
      </c>
      <c r="B575" s="161" t="s">
        <v>79</v>
      </c>
      <c r="C575" s="55" t="s">
        <v>55</v>
      </c>
      <c r="D575" s="59" t="s">
        <v>114</v>
      </c>
      <c r="E575" s="59">
        <v>240</v>
      </c>
      <c r="F575" s="160">
        <v>10</v>
      </c>
      <c r="G575" s="160">
        <v>10.4</v>
      </c>
      <c r="H575" s="160">
        <v>10.8</v>
      </c>
    </row>
    <row r="576" spans="1:8" ht="42">
      <c r="A576" s="103" t="s">
        <v>352</v>
      </c>
      <c r="B576" s="193" t="s">
        <v>257</v>
      </c>
      <c r="C576" s="104"/>
      <c r="D576" s="220"/>
      <c r="E576" s="220"/>
      <c r="F576" s="194">
        <f>F577</f>
        <v>12609</v>
      </c>
      <c r="G576" s="194">
        <f>G577</f>
        <v>13855.599999999999</v>
      </c>
      <c r="H576" s="194">
        <f>H577</f>
        <v>15226.3</v>
      </c>
    </row>
    <row r="577" spans="1:8" ht="13.5">
      <c r="A577" s="103" t="s">
        <v>264</v>
      </c>
      <c r="B577" s="193" t="s">
        <v>257</v>
      </c>
      <c r="C577" s="104" t="s">
        <v>263</v>
      </c>
      <c r="D577" s="220"/>
      <c r="E577" s="220"/>
      <c r="F577" s="194">
        <f>F578</f>
        <v>12609</v>
      </c>
      <c r="G577" s="194">
        <f aca="true" t="shared" si="60" ref="G577:H579">G578</f>
        <v>13855.599999999999</v>
      </c>
      <c r="H577" s="194">
        <f t="shared" si="60"/>
        <v>15226.3</v>
      </c>
    </row>
    <row r="578" spans="1:8" ht="13.5">
      <c r="A578" s="103" t="s">
        <v>148</v>
      </c>
      <c r="B578" s="193" t="s">
        <v>257</v>
      </c>
      <c r="C578" s="104" t="s">
        <v>146</v>
      </c>
      <c r="D578" s="220"/>
      <c r="E578" s="220"/>
      <c r="F578" s="194">
        <f>F579</f>
        <v>12609</v>
      </c>
      <c r="G578" s="194">
        <f t="shared" si="60"/>
        <v>13855.599999999999</v>
      </c>
      <c r="H578" s="194">
        <f t="shared" si="60"/>
        <v>15226.3</v>
      </c>
    </row>
    <row r="579" spans="1:8" ht="13.5">
      <c r="A579" s="52" t="s">
        <v>370</v>
      </c>
      <c r="B579" s="195" t="s">
        <v>257</v>
      </c>
      <c r="C579" s="51" t="s">
        <v>146</v>
      </c>
      <c r="D579" s="71" t="s">
        <v>4</v>
      </c>
      <c r="E579" s="71"/>
      <c r="F579" s="196">
        <f>F580</f>
        <v>12609</v>
      </c>
      <c r="G579" s="196">
        <f t="shared" si="60"/>
        <v>13855.599999999999</v>
      </c>
      <c r="H579" s="196">
        <f t="shared" si="60"/>
        <v>15226.3</v>
      </c>
    </row>
    <row r="580" spans="1:8" ht="13.5">
      <c r="A580" s="53" t="s">
        <v>239</v>
      </c>
      <c r="B580" s="195" t="s">
        <v>257</v>
      </c>
      <c r="C580" s="51" t="s">
        <v>146</v>
      </c>
      <c r="D580" s="72" t="s">
        <v>234</v>
      </c>
      <c r="E580" s="72"/>
      <c r="F580" s="196">
        <f>F581+F585</f>
        <v>12609</v>
      </c>
      <c r="G580" s="196">
        <f>G581+G585</f>
        <v>13855.599999999999</v>
      </c>
      <c r="H580" s="196">
        <f>H581+H585</f>
        <v>15226.3</v>
      </c>
    </row>
    <row r="581" spans="1:8" ht="39.75">
      <c r="A581" s="69" t="s">
        <v>374</v>
      </c>
      <c r="B581" s="161" t="s">
        <v>257</v>
      </c>
      <c r="C581" s="55" t="s">
        <v>146</v>
      </c>
      <c r="D581" s="61" t="s">
        <v>235</v>
      </c>
      <c r="E581" s="61"/>
      <c r="F581" s="160">
        <f>F582+F583+F584</f>
        <v>8501</v>
      </c>
      <c r="G581" s="160">
        <f>G582+G583+G584</f>
        <v>9336.8</v>
      </c>
      <c r="H581" s="160">
        <f>H582+H583+H584</f>
        <v>10255.6</v>
      </c>
    </row>
    <row r="582" spans="1:8" ht="13.5">
      <c r="A582" s="60" t="s">
        <v>714</v>
      </c>
      <c r="B582" s="161" t="s">
        <v>257</v>
      </c>
      <c r="C582" s="55" t="s">
        <v>146</v>
      </c>
      <c r="D582" s="61" t="s">
        <v>235</v>
      </c>
      <c r="E582" s="61">
        <v>110</v>
      </c>
      <c r="F582" s="160">
        <v>8263</v>
      </c>
      <c r="G582" s="160">
        <v>9089.3</v>
      </c>
      <c r="H582" s="160">
        <v>9998.2</v>
      </c>
    </row>
    <row r="583" spans="1:8" ht="26.25">
      <c r="A583" s="60" t="s">
        <v>712</v>
      </c>
      <c r="B583" s="161" t="s">
        <v>257</v>
      </c>
      <c r="C583" s="55" t="s">
        <v>146</v>
      </c>
      <c r="D583" s="61" t="s">
        <v>235</v>
      </c>
      <c r="E583" s="61">
        <v>240</v>
      </c>
      <c r="F583" s="160">
        <v>108</v>
      </c>
      <c r="G583" s="160">
        <v>112.3</v>
      </c>
      <c r="H583" s="160">
        <v>116.8</v>
      </c>
    </row>
    <row r="584" spans="1:8" ht="13.5">
      <c r="A584" s="60" t="s">
        <v>716</v>
      </c>
      <c r="B584" s="161" t="s">
        <v>257</v>
      </c>
      <c r="C584" s="55" t="s">
        <v>146</v>
      </c>
      <c r="D584" s="61" t="s">
        <v>235</v>
      </c>
      <c r="E584" s="61">
        <v>850</v>
      </c>
      <c r="F584" s="160">
        <v>130</v>
      </c>
      <c r="G584" s="160">
        <v>135.2</v>
      </c>
      <c r="H584" s="160">
        <v>140.6</v>
      </c>
    </row>
    <row r="585" spans="1:8" ht="39.75">
      <c r="A585" s="66" t="s">
        <v>427</v>
      </c>
      <c r="B585" s="228" t="s">
        <v>257</v>
      </c>
      <c r="C585" s="55" t="s">
        <v>146</v>
      </c>
      <c r="D585" s="68" t="s">
        <v>640</v>
      </c>
      <c r="E585" s="67"/>
      <c r="F585" s="200">
        <f>F586+F587+F588</f>
        <v>4108</v>
      </c>
      <c r="G585" s="200">
        <f>G586+G587+G588</f>
        <v>4518.8</v>
      </c>
      <c r="H585" s="200">
        <f>H586+H587+H588</f>
        <v>4970.7</v>
      </c>
    </row>
    <row r="586" spans="1:8" s="117" customFormat="1" ht="13.5">
      <c r="A586" s="60" t="s">
        <v>714</v>
      </c>
      <c r="B586" s="228" t="s">
        <v>257</v>
      </c>
      <c r="C586" s="55" t="s">
        <v>146</v>
      </c>
      <c r="D586" s="68" t="s">
        <v>640</v>
      </c>
      <c r="E586" s="67">
        <v>110</v>
      </c>
      <c r="F586" s="200">
        <v>3976</v>
      </c>
      <c r="G586" s="200">
        <v>4373.6</v>
      </c>
      <c r="H586" s="200">
        <v>4811</v>
      </c>
    </row>
    <row r="587" spans="1:8" s="117" customFormat="1" ht="26.25">
      <c r="A587" s="60" t="s">
        <v>712</v>
      </c>
      <c r="B587" s="228" t="s">
        <v>257</v>
      </c>
      <c r="C587" s="55" t="s">
        <v>146</v>
      </c>
      <c r="D587" s="68" t="s">
        <v>640</v>
      </c>
      <c r="E587" s="67">
        <v>240</v>
      </c>
      <c r="F587" s="200">
        <v>130</v>
      </c>
      <c r="G587" s="200">
        <v>143</v>
      </c>
      <c r="H587" s="200">
        <v>157.3</v>
      </c>
    </row>
    <row r="588" spans="1:8" s="117" customFormat="1" ht="13.5">
      <c r="A588" s="60" t="s">
        <v>716</v>
      </c>
      <c r="B588" s="228" t="s">
        <v>257</v>
      </c>
      <c r="C588" s="55" t="s">
        <v>146</v>
      </c>
      <c r="D588" s="68" t="s">
        <v>640</v>
      </c>
      <c r="E588" s="67">
        <v>850</v>
      </c>
      <c r="F588" s="200">
        <v>2</v>
      </c>
      <c r="G588" s="200">
        <v>2.2</v>
      </c>
      <c r="H588" s="200">
        <v>2.4</v>
      </c>
    </row>
    <row r="589" spans="1:8" s="118" customFormat="1" ht="42">
      <c r="A589" s="103" t="s">
        <v>538</v>
      </c>
      <c r="B589" s="193" t="s">
        <v>68</v>
      </c>
      <c r="C589" s="104"/>
      <c r="D589" s="220"/>
      <c r="E589" s="220"/>
      <c r="F589" s="194">
        <f>F590+F672+F678</f>
        <v>1102116.3</v>
      </c>
      <c r="G589" s="194">
        <f>G590+G672+G678</f>
        <v>1126689.5</v>
      </c>
      <c r="H589" s="194">
        <f>H590+H672+H678</f>
        <v>1193467.6</v>
      </c>
    </row>
    <row r="590" spans="1:8" s="118" customFormat="1" ht="13.5">
      <c r="A590" s="103" t="s">
        <v>279</v>
      </c>
      <c r="B590" s="193" t="s">
        <v>68</v>
      </c>
      <c r="C590" s="104" t="s">
        <v>273</v>
      </c>
      <c r="D590" s="220"/>
      <c r="E590" s="220"/>
      <c r="F590" s="194">
        <f>F591+F602+F639</f>
        <v>1075029</v>
      </c>
      <c r="G590" s="194">
        <f>G591+G602+G639</f>
        <v>1099596.8</v>
      </c>
      <c r="H590" s="194">
        <f>H591+H602+H639</f>
        <v>1166369.3</v>
      </c>
    </row>
    <row r="591" spans="1:8" s="118" customFormat="1" ht="13.5">
      <c r="A591" s="103" t="s">
        <v>171</v>
      </c>
      <c r="B591" s="193" t="s">
        <v>68</v>
      </c>
      <c r="C591" s="104" t="s">
        <v>172</v>
      </c>
      <c r="D591" s="220"/>
      <c r="E591" s="220"/>
      <c r="F591" s="194">
        <f aca="true" t="shared" si="61" ref="F591:H592">F592</f>
        <v>436302.2</v>
      </c>
      <c r="G591" s="194">
        <f t="shared" si="61"/>
        <v>450376.30000000005</v>
      </c>
      <c r="H591" s="194">
        <f t="shared" si="61"/>
        <v>501229.3</v>
      </c>
    </row>
    <row r="592" spans="1:8" s="64" customFormat="1" ht="39.75">
      <c r="A592" s="52" t="s">
        <v>198</v>
      </c>
      <c r="B592" s="195" t="s">
        <v>68</v>
      </c>
      <c r="C592" s="51" t="s">
        <v>172</v>
      </c>
      <c r="D592" s="72" t="s">
        <v>8</v>
      </c>
      <c r="E592" s="72"/>
      <c r="F592" s="196">
        <f t="shared" si="61"/>
        <v>436302.2</v>
      </c>
      <c r="G592" s="196">
        <f t="shared" si="61"/>
        <v>450376.30000000005</v>
      </c>
      <c r="H592" s="196">
        <f t="shared" si="61"/>
        <v>501229.3</v>
      </c>
    </row>
    <row r="593" spans="1:8" s="118" customFormat="1" ht="66.75">
      <c r="A593" s="53" t="s">
        <v>473</v>
      </c>
      <c r="B593" s="195" t="s">
        <v>68</v>
      </c>
      <c r="C593" s="51" t="s">
        <v>172</v>
      </c>
      <c r="D593" s="72" t="s">
        <v>22</v>
      </c>
      <c r="E593" s="72"/>
      <c r="F593" s="196">
        <f>F594+F596+F598+F600</f>
        <v>436302.2</v>
      </c>
      <c r="G593" s="196">
        <f>G594+G596+G598+G600</f>
        <v>450376.30000000005</v>
      </c>
      <c r="H593" s="196">
        <f>H594+H596+H598+H600</f>
        <v>501229.3</v>
      </c>
    </row>
    <row r="594" spans="1:8" ht="80.25">
      <c r="A594" s="60" t="s">
        <v>497</v>
      </c>
      <c r="B594" s="161" t="s">
        <v>68</v>
      </c>
      <c r="C594" s="55" t="s">
        <v>172</v>
      </c>
      <c r="D594" s="61" t="s">
        <v>64</v>
      </c>
      <c r="E594" s="61"/>
      <c r="F594" s="160">
        <f>F595</f>
        <v>225856</v>
      </c>
      <c r="G594" s="160">
        <f>G595</f>
        <v>234890.2</v>
      </c>
      <c r="H594" s="160">
        <f>H595</f>
        <v>244285.8</v>
      </c>
    </row>
    <row r="595" spans="1:8" ht="13.5">
      <c r="A595" s="60" t="s">
        <v>715</v>
      </c>
      <c r="B595" s="161" t="s">
        <v>68</v>
      </c>
      <c r="C595" s="55" t="s">
        <v>172</v>
      </c>
      <c r="D595" s="61" t="s">
        <v>64</v>
      </c>
      <c r="E595" s="61">
        <v>610</v>
      </c>
      <c r="F595" s="160">
        <v>225856</v>
      </c>
      <c r="G595" s="160">
        <v>234890.2</v>
      </c>
      <c r="H595" s="160">
        <v>244285.8</v>
      </c>
    </row>
    <row r="596" spans="1:8" ht="80.25">
      <c r="A596" s="60" t="s">
        <v>498</v>
      </c>
      <c r="B596" s="161" t="s">
        <v>68</v>
      </c>
      <c r="C596" s="55" t="s">
        <v>172</v>
      </c>
      <c r="D596" s="59" t="s">
        <v>117</v>
      </c>
      <c r="E596" s="59"/>
      <c r="F596" s="160">
        <f>F597</f>
        <v>700</v>
      </c>
      <c r="G596" s="160">
        <f>G597</f>
        <v>728</v>
      </c>
      <c r="H596" s="160">
        <f>H597</f>
        <v>757.1</v>
      </c>
    </row>
    <row r="597" spans="1:8" s="227" customFormat="1" ht="13.5">
      <c r="A597" s="56" t="s">
        <v>715</v>
      </c>
      <c r="B597" s="161" t="s">
        <v>68</v>
      </c>
      <c r="C597" s="55" t="s">
        <v>172</v>
      </c>
      <c r="D597" s="59" t="s">
        <v>117</v>
      </c>
      <c r="E597" s="59">
        <v>610</v>
      </c>
      <c r="F597" s="160">
        <v>700</v>
      </c>
      <c r="G597" s="160">
        <v>728</v>
      </c>
      <c r="H597" s="160">
        <v>757.1</v>
      </c>
    </row>
    <row r="598" spans="1:8" s="227" customFormat="1" ht="80.25">
      <c r="A598" s="60" t="s">
        <v>589</v>
      </c>
      <c r="B598" s="161" t="s">
        <v>68</v>
      </c>
      <c r="C598" s="55" t="s">
        <v>172</v>
      </c>
      <c r="D598" s="59" t="s">
        <v>586</v>
      </c>
      <c r="E598" s="59"/>
      <c r="F598" s="160">
        <f>F599</f>
        <v>300</v>
      </c>
      <c r="G598" s="160">
        <f>G599</f>
        <v>312</v>
      </c>
      <c r="H598" s="160">
        <f>H599</f>
        <v>324.5</v>
      </c>
    </row>
    <row r="599" spans="1:8" s="227" customFormat="1" ht="13.5">
      <c r="A599" s="56" t="s">
        <v>715</v>
      </c>
      <c r="B599" s="161" t="s">
        <v>68</v>
      </c>
      <c r="C599" s="55" t="s">
        <v>172</v>
      </c>
      <c r="D599" s="59" t="s">
        <v>586</v>
      </c>
      <c r="E599" s="59">
        <v>610</v>
      </c>
      <c r="F599" s="160">
        <v>300</v>
      </c>
      <c r="G599" s="160">
        <v>312</v>
      </c>
      <c r="H599" s="160">
        <v>324.5</v>
      </c>
    </row>
    <row r="600" spans="1:8" s="227" customFormat="1" ht="66.75">
      <c r="A600" s="60" t="s">
        <v>499</v>
      </c>
      <c r="B600" s="161" t="s">
        <v>68</v>
      </c>
      <c r="C600" s="55" t="s">
        <v>172</v>
      </c>
      <c r="D600" s="61" t="s">
        <v>65</v>
      </c>
      <c r="E600" s="59" t="s">
        <v>169</v>
      </c>
      <c r="F600" s="160">
        <f>F601</f>
        <v>209446.2</v>
      </c>
      <c r="G600" s="160">
        <f>G601</f>
        <v>214446.1</v>
      </c>
      <c r="H600" s="160">
        <f>H601</f>
        <v>255861.9</v>
      </c>
    </row>
    <row r="601" spans="1:8" s="227" customFormat="1" ht="13.5">
      <c r="A601" s="60" t="s">
        <v>715</v>
      </c>
      <c r="B601" s="161" t="s">
        <v>68</v>
      </c>
      <c r="C601" s="55" t="s">
        <v>172</v>
      </c>
      <c r="D601" s="61" t="s">
        <v>65</v>
      </c>
      <c r="E601" s="59">
        <v>610</v>
      </c>
      <c r="F601" s="160">
        <v>209446.2</v>
      </c>
      <c r="G601" s="160">
        <v>214446.1</v>
      </c>
      <c r="H601" s="160">
        <v>255861.9</v>
      </c>
    </row>
    <row r="602" spans="1:8" s="241" customFormat="1" ht="13.5">
      <c r="A602" s="103" t="s">
        <v>61</v>
      </c>
      <c r="B602" s="193" t="s">
        <v>68</v>
      </c>
      <c r="C602" s="104" t="s">
        <v>60</v>
      </c>
      <c r="D602" s="220"/>
      <c r="E602" s="220"/>
      <c r="F602" s="194">
        <f>F603+F631+F635</f>
        <v>620257.8</v>
      </c>
      <c r="G602" s="194">
        <f>G603+G631+G635</f>
        <v>629198</v>
      </c>
      <c r="H602" s="194">
        <f>H603+H631+H635</f>
        <v>643419.9</v>
      </c>
    </row>
    <row r="603" spans="1:8" s="64" customFormat="1" ht="39.75">
      <c r="A603" s="52" t="s">
        <v>198</v>
      </c>
      <c r="B603" s="195" t="s">
        <v>68</v>
      </c>
      <c r="C603" s="51" t="s">
        <v>60</v>
      </c>
      <c r="D603" s="72" t="s">
        <v>8</v>
      </c>
      <c r="E603" s="72"/>
      <c r="F603" s="196">
        <f>F604+F620</f>
        <v>620012.8</v>
      </c>
      <c r="G603" s="196">
        <f>G604+G620</f>
        <v>628943.2</v>
      </c>
      <c r="H603" s="196">
        <f>H604+H620</f>
        <v>643154.9</v>
      </c>
    </row>
    <row r="604" spans="1:8" s="64" customFormat="1" ht="80.25">
      <c r="A604" s="53" t="s">
        <v>488</v>
      </c>
      <c r="B604" s="195" t="s">
        <v>68</v>
      </c>
      <c r="C604" s="51" t="s">
        <v>60</v>
      </c>
      <c r="D604" s="72" t="s">
        <v>24</v>
      </c>
      <c r="E604" s="72"/>
      <c r="F604" s="196">
        <f>F605+F607+F609+F611+F613+F616+F618</f>
        <v>499314.8</v>
      </c>
      <c r="G604" s="196">
        <f>G605+G607+G609+G611+G613+G616+G618</f>
        <v>503417.2</v>
      </c>
      <c r="H604" s="196">
        <f>H605+H607+H609+H611+H613+H616+H618</f>
        <v>512608.1</v>
      </c>
    </row>
    <row r="605" spans="1:8" ht="80.25">
      <c r="A605" s="60" t="s">
        <v>500</v>
      </c>
      <c r="B605" s="161" t="s">
        <v>68</v>
      </c>
      <c r="C605" s="55" t="s">
        <v>60</v>
      </c>
      <c r="D605" s="231" t="s">
        <v>69</v>
      </c>
      <c r="E605" s="59"/>
      <c r="F605" s="160">
        <f>F606</f>
        <v>64870</v>
      </c>
      <c r="G605" s="160">
        <f>G606</f>
        <v>67464.8</v>
      </c>
      <c r="H605" s="160">
        <f>H606</f>
        <v>70163.4</v>
      </c>
    </row>
    <row r="606" spans="1:8" ht="13.5">
      <c r="A606" s="60" t="s">
        <v>715</v>
      </c>
      <c r="B606" s="161" t="s">
        <v>68</v>
      </c>
      <c r="C606" s="55" t="s">
        <v>60</v>
      </c>
      <c r="D606" s="231" t="s">
        <v>69</v>
      </c>
      <c r="E606" s="59">
        <v>610</v>
      </c>
      <c r="F606" s="160">
        <v>64870</v>
      </c>
      <c r="G606" s="160">
        <v>67464.8</v>
      </c>
      <c r="H606" s="160">
        <v>70163.4</v>
      </c>
    </row>
    <row r="607" spans="1:8" ht="80.25">
      <c r="A607" s="60" t="s">
        <v>501</v>
      </c>
      <c r="B607" s="161" t="s">
        <v>68</v>
      </c>
      <c r="C607" s="55" t="s">
        <v>60</v>
      </c>
      <c r="D607" s="231" t="s">
        <v>243</v>
      </c>
      <c r="E607" s="59"/>
      <c r="F607" s="160">
        <f>F608</f>
        <v>31797</v>
      </c>
      <c r="G607" s="160">
        <f>G608</f>
        <v>10000</v>
      </c>
      <c r="H607" s="160">
        <f>H608</f>
        <v>10000</v>
      </c>
    </row>
    <row r="608" spans="1:8" ht="80.25">
      <c r="A608" s="127" t="s">
        <v>721</v>
      </c>
      <c r="B608" s="161" t="s">
        <v>68</v>
      </c>
      <c r="C608" s="55" t="s">
        <v>60</v>
      </c>
      <c r="D608" s="231" t="s">
        <v>243</v>
      </c>
      <c r="E608" s="59">
        <v>460</v>
      </c>
      <c r="F608" s="160">
        <v>31797</v>
      </c>
      <c r="G608" s="160">
        <v>10000</v>
      </c>
      <c r="H608" s="160">
        <v>10000</v>
      </c>
    </row>
    <row r="609" spans="1:8" ht="93.75">
      <c r="A609" s="62" t="s">
        <v>502</v>
      </c>
      <c r="B609" s="161" t="s">
        <v>68</v>
      </c>
      <c r="C609" s="55" t="s">
        <v>60</v>
      </c>
      <c r="D609" s="231" t="s">
        <v>118</v>
      </c>
      <c r="E609" s="59"/>
      <c r="F609" s="160">
        <f>F610</f>
        <v>3500</v>
      </c>
      <c r="G609" s="160">
        <f>G610</f>
        <v>3640</v>
      </c>
      <c r="H609" s="160">
        <f>H610</f>
        <v>3785.6</v>
      </c>
    </row>
    <row r="610" spans="1:8" ht="13.5">
      <c r="A610" s="56" t="s">
        <v>715</v>
      </c>
      <c r="B610" s="161" t="s">
        <v>68</v>
      </c>
      <c r="C610" s="55" t="s">
        <v>60</v>
      </c>
      <c r="D610" s="231" t="s">
        <v>118</v>
      </c>
      <c r="E610" s="59">
        <v>610</v>
      </c>
      <c r="F610" s="160">
        <v>3500</v>
      </c>
      <c r="G610" s="160">
        <v>3640</v>
      </c>
      <c r="H610" s="160">
        <v>3785.6</v>
      </c>
    </row>
    <row r="611" spans="1:8" ht="80.25">
      <c r="A611" s="62" t="s">
        <v>503</v>
      </c>
      <c r="B611" s="161" t="s">
        <v>68</v>
      </c>
      <c r="C611" s="55" t="s">
        <v>60</v>
      </c>
      <c r="D611" s="231" t="s">
        <v>119</v>
      </c>
      <c r="E611" s="59"/>
      <c r="F611" s="160">
        <f>F612</f>
        <v>4330</v>
      </c>
      <c r="G611" s="160">
        <f>G612</f>
        <v>4503.2</v>
      </c>
      <c r="H611" s="160">
        <f>H612</f>
        <v>4683.3</v>
      </c>
    </row>
    <row r="612" spans="1:8" ht="13.5">
      <c r="A612" s="56" t="s">
        <v>715</v>
      </c>
      <c r="B612" s="161" t="s">
        <v>68</v>
      </c>
      <c r="C612" s="55" t="s">
        <v>60</v>
      </c>
      <c r="D612" s="231" t="s">
        <v>119</v>
      </c>
      <c r="E612" s="59">
        <v>610</v>
      </c>
      <c r="F612" s="160">
        <v>4330</v>
      </c>
      <c r="G612" s="160">
        <v>4503.2</v>
      </c>
      <c r="H612" s="160">
        <v>4683.3</v>
      </c>
    </row>
    <row r="613" spans="1:8" ht="80.25">
      <c r="A613" s="62" t="s">
        <v>504</v>
      </c>
      <c r="B613" s="161" t="s">
        <v>68</v>
      </c>
      <c r="C613" s="55" t="s">
        <v>60</v>
      </c>
      <c r="D613" s="231" t="s">
        <v>120</v>
      </c>
      <c r="E613" s="59"/>
      <c r="F613" s="160">
        <f>F614+F615</f>
        <v>1200</v>
      </c>
      <c r="G613" s="160">
        <f>G614+G615</f>
        <v>1248</v>
      </c>
      <c r="H613" s="160">
        <f>H614+H615</f>
        <v>1298.2</v>
      </c>
    </row>
    <row r="614" spans="1:8" ht="13.5">
      <c r="A614" s="56" t="s">
        <v>715</v>
      </c>
      <c r="B614" s="161" t="s">
        <v>68</v>
      </c>
      <c r="C614" s="55" t="s">
        <v>60</v>
      </c>
      <c r="D614" s="231" t="s">
        <v>120</v>
      </c>
      <c r="E614" s="59">
        <v>610</v>
      </c>
      <c r="F614" s="160">
        <v>1100</v>
      </c>
      <c r="G614" s="160">
        <v>1144</v>
      </c>
      <c r="H614" s="160">
        <v>1190</v>
      </c>
    </row>
    <row r="615" spans="1:8" ht="26.25">
      <c r="A615" s="60" t="s">
        <v>712</v>
      </c>
      <c r="B615" s="161" t="s">
        <v>68</v>
      </c>
      <c r="C615" s="55" t="s">
        <v>60</v>
      </c>
      <c r="D615" s="231" t="s">
        <v>120</v>
      </c>
      <c r="E615" s="59">
        <v>240</v>
      </c>
      <c r="F615" s="160">
        <v>100</v>
      </c>
      <c r="G615" s="160">
        <v>104</v>
      </c>
      <c r="H615" s="160">
        <v>108.2</v>
      </c>
    </row>
    <row r="616" spans="1:8" ht="80.25">
      <c r="A616" s="243" t="s">
        <v>588</v>
      </c>
      <c r="B616" s="161" t="s">
        <v>68</v>
      </c>
      <c r="C616" s="55" t="s">
        <v>60</v>
      </c>
      <c r="D616" s="231" t="s">
        <v>587</v>
      </c>
      <c r="E616" s="59"/>
      <c r="F616" s="160">
        <f>F617</f>
        <v>200</v>
      </c>
      <c r="G616" s="160">
        <f>G617</f>
        <v>208</v>
      </c>
      <c r="H616" s="160">
        <f>H617</f>
        <v>216.3</v>
      </c>
    </row>
    <row r="617" spans="1:8" ht="13.5">
      <c r="A617" s="56" t="s">
        <v>715</v>
      </c>
      <c r="B617" s="161" t="s">
        <v>68</v>
      </c>
      <c r="C617" s="55" t="s">
        <v>60</v>
      </c>
      <c r="D617" s="231" t="s">
        <v>587</v>
      </c>
      <c r="E617" s="59">
        <v>610</v>
      </c>
      <c r="F617" s="160">
        <v>200</v>
      </c>
      <c r="G617" s="160">
        <v>208</v>
      </c>
      <c r="H617" s="160">
        <v>216.3</v>
      </c>
    </row>
    <row r="618" spans="1:8" ht="93.75">
      <c r="A618" s="29" t="s">
        <v>505</v>
      </c>
      <c r="B618" s="161" t="s">
        <v>68</v>
      </c>
      <c r="C618" s="55" t="s">
        <v>60</v>
      </c>
      <c r="D618" s="231" t="s">
        <v>70</v>
      </c>
      <c r="E618" s="59"/>
      <c r="F618" s="160">
        <f>F619</f>
        <v>393417.8</v>
      </c>
      <c r="G618" s="160">
        <f>G619</f>
        <v>416353.2</v>
      </c>
      <c r="H618" s="160">
        <f>H619</f>
        <v>422461.3</v>
      </c>
    </row>
    <row r="619" spans="1:8" ht="13.5">
      <c r="A619" s="60" t="s">
        <v>715</v>
      </c>
      <c r="B619" s="161" t="s">
        <v>68</v>
      </c>
      <c r="C619" s="55" t="s">
        <v>60</v>
      </c>
      <c r="D619" s="231" t="s">
        <v>70</v>
      </c>
      <c r="E619" s="59">
        <v>610</v>
      </c>
      <c r="F619" s="160">
        <v>393417.8</v>
      </c>
      <c r="G619" s="160">
        <v>416353.2</v>
      </c>
      <c r="H619" s="160">
        <v>422461.3</v>
      </c>
    </row>
    <row r="620" spans="1:8" ht="66.75">
      <c r="A620" s="53" t="s">
        <v>506</v>
      </c>
      <c r="B620" s="195" t="s">
        <v>68</v>
      </c>
      <c r="C620" s="51" t="s">
        <v>60</v>
      </c>
      <c r="D620" s="72" t="s">
        <v>25</v>
      </c>
      <c r="E620" s="72"/>
      <c r="F620" s="196">
        <f>F621+F623+F625+F627+F629</f>
        <v>120698</v>
      </c>
      <c r="G620" s="196">
        <f>G621+G623+G625+G627+G629</f>
        <v>125526</v>
      </c>
      <c r="H620" s="196">
        <f>H621+H623+H625+H627+H629</f>
        <v>130546.8</v>
      </c>
    </row>
    <row r="621" spans="1:8" ht="80.25">
      <c r="A621" s="60" t="s">
        <v>507</v>
      </c>
      <c r="B621" s="161" t="s">
        <v>68</v>
      </c>
      <c r="C621" s="55" t="s">
        <v>60</v>
      </c>
      <c r="D621" s="231" t="s">
        <v>244</v>
      </c>
      <c r="E621" s="59"/>
      <c r="F621" s="160">
        <f>F622</f>
        <v>117698</v>
      </c>
      <c r="G621" s="160">
        <f>G622</f>
        <v>122406</v>
      </c>
      <c r="H621" s="160">
        <f>H622</f>
        <v>127302</v>
      </c>
    </row>
    <row r="622" spans="1:8" ht="13.5">
      <c r="A622" s="60" t="s">
        <v>715</v>
      </c>
      <c r="B622" s="161" t="s">
        <v>68</v>
      </c>
      <c r="C622" s="55" t="s">
        <v>60</v>
      </c>
      <c r="D622" s="231" t="s">
        <v>244</v>
      </c>
      <c r="E622" s="59">
        <v>610</v>
      </c>
      <c r="F622" s="160">
        <v>117698</v>
      </c>
      <c r="G622" s="160">
        <v>122406</v>
      </c>
      <c r="H622" s="160">
        <v>127302</v>
      </c>
    </row>
    <row r="623" spans="1:8" ht="66.75">
      <c r="A623" s="62" t="s">
        <v>508</v>
      </c>
      <c r="B623" s="161" t="s">
        <v>68</v>
      </c>
      <c r="C623" s="55" t="s">
        <v>60</v>
      </c>
      <c r="D623" s="231" t="s">
        <v>245</v>
      </c>
      <c r="E623" s="59"/>
      <c r="F623" s="160">
        <f>F624</f>
        <v>500</v>
      </c>
      <c r="G623" s="160">
        <f>G624</f>
        <v>520</v>
      </c>
      <c r="H623" s="160">
        <f>H624</f>
        <v>540.8</v>
      </c>
    </row>
    <row r="624" spans="1:8" ht="13.5">
      <c r="A624" s="56" t="s">
        <v>715</v>
      </c>
      <c r="B624" s="161" t="s">
        <v>68</v>
      </c>
      <c r="C624" s="55" t="s">
        <v>60</v>
      </c>
      <c r="D624" s="231" t="s">
        <v>245</v>
      </c>
      <c r="E624" s="59">
        <v>610</v>
      </c>
      <c r="F624" s="160">
        <v>500</v>
      </c>
      <c r="G624" s="160">
        <v>520</v>
      </c>
      <c r="H624" s="160">
        <v>540.8</v>
      </c>
    </row>
    <row r="625" spans="1:8" s="227" customFormat="1" ht="80.25">
      <c r="A625" s="63" t="s">
        <v>509</v>
      </c>
      <c r="B625" s="161" t="s">
        <v>68</v>
      </c>
      <c r="C625" s="55" t="s">
        <v>60</v>
      </c>
      <c r="D625" s="231" t="s">
        <v>121</v>
      </c>
      <c r="E625" s="59"/>
      <c r="F625" s="160">
        <f>F626</f>
        <v>200</v>
      </c>
      <c r="G625" s="160">
        <f>G626</f>
        <v>208</v>
      </c>
      <c r="H625" s="160">
        <f>H626</f>
        <v>216.3</v>
      </c>
    </row>
    <row r="626" spans="1:8" s="227" customFormat="1" ht="13.5">
      <c r="A626" s="56" t="s">
        <v>715</v>
      </c>
      <c r="B626" s="161" t="s">
        <v>68</v>
      </c>
      <c r="C626" s="55" t="s">
        <v>60</v>
      </c>
      <c r="D626" s="231" t="s">
        <v>121</v>
      </c>
      <c r="E626" s="59">
        <v>610</v>
      </c>
      <c r="F626" s="160">
        <v>200</v>
      </c>
      <c r="G626" s="160">
        <v>208</v>
      </c>
      <c r="H626" s="160">
        <v>216.3</v>
      </c>
    </row>
    <row r="627" spans="1:8" s="227" customFormat="1" ht="66.75">
      <c r="A627" s="63" t="s">
        <v>87</v>
      </c>
      <c r="B627" s="161" t="s">
        <v>68</v>
      </c>
      <c r="C627" s="55" t="s">
        <v>60</v>
      </c>
      <c r="D627" s="231" t="s">
        <v>122</v>
      </c>
      <c r="E627" s="59"/>
      <c r="F627" s="160">
        <f>F628</f>
        <v>2000</v>
      </c>
      <c r="G627" s="160">
        <f>G628</f>
        <v>2080</v>
      </c>
      <c r="H627" s="160">
        <f>H628</f>
        <v>2163.2</v>
      </c>
    </row>
    <row r="628" spans="1:8" s="227" customFormat="1" ht="13.5">
      <c r="A628" s="56" t="s">
        <v>715</v>
      </c>
      <c r="B628" s="161" t="s">
        <v>68</v>
      </c>
      <c r="C628" s="55" t="s">
        <v>60</v>
      </c>
      <c r="D628" s="231" t="s">
        <v>122</v>
      </c>
      <c r="E628" s="59">
        <v>610</v>
      </c>
      <c r="F628" s="160">
        <v>2000</v>
      </c>
      <c r="G628" s="160">
        <v>2080</v>
      </c>
      <c r="H628" s="160">
        <v>2163.2</v>
      </c>
    </row>
    <row r="629" spans="1:8" s="227" customFormat="1" ht="66.75">
      <c r="A629" s="63" t="s">
        <v>620</v>
      </c>
      <c r="B629" s="161" t="s">
        <v>68</v>
      </c>
      <c r="C629" s="55" t="s">
        <v>60</v>
      </c>
      <c r="D629" s="231" t="s">
        <v>619</v>
      </c>
      <c r="E629" s="59"/>
      <c r="F629" s="160">
        <f>F630</f>
        <v>300</v>
      </c>
      <c r="G629" s="160">
        <f>G630</f>
        <v>312</v>
      </c>
      <c r="H629" s="160">
        <f>H630</f>
        <v>324.5</v>
      </c>
    </row>
    <row r="630" spans="1:8" s="227" customFormat="1" ht="13.5">
      <c r="A630" s="56" t="s">
        <v>715</v>
      </c>
      <c r="B630" s="161" t="s">
        <v>68</v>
      </c>
      <c r="C630" s="55" t="s">
        <v>60</v>
      </c>
      <c r="D630" s="231" t="s">
        <v>619</v>
      </c>
      <c r="E630" s="59">
        <v>610</v>
      </c>
      <c r="F630" s="160">
        <v>300</v>
      </c>
      <c r="G630" s="160">
        <v>312</v>
      </c>
      <c r="H630" s="160">
        <v>324.5</v>
      </c>
    </row>
    <row r="631" spans="1:8" s="227" customFormat="1" ht="53.25">
      <c r="A631" s="52" t="s">
        <v>0</v>
      </c>
      <c r="B631" s="195" t="s">
        <v>68</v>
      </c>
      <c r="C631" s="51" t="s">
        <v>60</v>
      </c>
      <c r="D631" s="244" t="s">
        <v>10</v>
      </c>
      <c r="E631" s="72"/>
      <c r="F631" s="196">
        <f aca="true" t="shared" si="62" ref="F631:H633">F632</f>
        <v>200</v>
      </c>
      <c r="G631" s="196">
        <f t="shared" si="62"/>
        <v>208</v>
      </c>
      <c r="H631" s="196">
        <f t="shared" si="62"/>
        <v>216.3</v>
      </c>
    </row>
    <row r="632" spans="1:8" s="227" customFormat="1" ht="80.25">
      <c r="A632" s="53" t="s">
        <v>420</v>
      </c>
      <c r="B632" s="195" t="s">
        <v>68</v>
      </c>
      <c r="C632" s="51" t="s">
        <v>60</v>
      </c>
      <c r="D632" s="244" t="s">
        <v>38</v>
      </c>
      <c r="E632" s="72"/>
      <c r="F632" s="196">
        <f t="shared" si="62"/>
        <v>200</v>
      </c>
      <c r="G632" s="196">
        <f t="shared" si="62"/>
        <v>208</v>
      </c>
      <c r="H632" s="196">
        <f t="shared" si="62"/>
        <v>216.3</v>
      </c>
    </row>
    <row r="633" spans="1:8" s="64" customFormat="1" ht="107.25">
      <c r="A633" s="29" t="s">
        <v>448</v>
      </c>
      <c r="B633" s="161" t="s">
        <v>68</v>
      </c>
      <c r="C633" s="55" t="s">
        <v>60</v>
      </c>
      <c r="D633" s="59" t="s">
        <v>284</v>
      </c>
      <c r="E633" s="59"/>
      <c r="F633" s="160">
        <f t="shared" si="62"/>
        <v>200</v>
      </c>
      <c r="G633" s="160">
        <f t="shared" si="62"/>
        <v>208</v>
      </c>
      <c r="H633" s="160">
        <f t="shared" si="62"/>
        <v>216.3</v>
      </c>
    </row>
    <row r="634" spans="1:8" s="64" customFormat="1" ht="13.5">
      <c r="A634" s="56" t="s">
        <v>715</v>
      </c>
      <c r="B634" s="161" t="s">
        <v>68</v>
      </c>
      <c r="C634" s="55" t="s">
        <v>60</v>
      </c>
      <c r="D634" s="59" t="s">
        <v>284</v>
      </c>
      <c r="E634" s="59">
        <v>610</v>
      </c>
      <c r="F634" s="160">
        <v>200</v>
      </c>
      <c r="G634" s="160">
        <v>208</v>
      </c>
      <c r="H634" s="160">
        <v>216.3</v>
      </c>
    </row>
    <row r="635" spans="1:8" s="227" customFormat="1" ht="39.75">
      <c r="A635" s="52" t="s">
        <v>1</v>
      </c>
      <c r="B635" s="195" t="s">
        <v>68</v>
      </c>
      <c r="C635" s="73" t="s">
        <v>60</v>
      </c>
      <c r="D635" s="72" t="s">
        <v>11</v>
      </c>
      <c r="E635" s="72"/>
      <c r="F635" s="196">
        <f aca="true" t="shared" si="63" ref="F635:H637">F636</f>
        <v>45</v>
      </c>
      <c r="G635" s="196">
        <f t="shared" si="63"/>
        <v>46.8</v>
      </c>
      <c r="H635" s="196">
        <f t="shared" si="63"/>
        <v>48.7</v>
      </c>
    </row>
    <row r="636" spans="1:8" s="227" customFormat="1" ht="66.75">
      <c r="A636" s="53" t="s">
        <v>421</v>
      </c>
      <c r="B636" s="195" t="s">
        <v>68</v>
      </c>
      <c r="C636" s="73" t="s">
        <v>60</v>
      </c>
      <c r="D636" s="72" t="s">
        <v>39</v>
      </c>
      <c r="E636" s="72"/>
      <c r="F636" s="196">
        <f t="shared" si="63"/>
        <v>45</v>
      </c>
      <c r="G636" s="196">
        <f t="shared" si="63"/>
        <v>46.8</v>
      </c>
      <c r="H636" s="196">
        <f t="shared" si="63"/>
        <v>48.7</v>
      </c>
    </row>
    <row r="637" spans="1:8" s="227" customFormat="1" ht="107.25">
      <c r="A637" s="29" t="s">
        <v>647</v>
      </c>
      <c r="B637" s="161" t="s">
        <v>68</v>
      </c>
      <c r="C637" s="74" t="s">
        <v>60</v>
      </c>
      <c r="D637" s="231" t="s">
        <v>618</v>
      </c>
      <c r="E637" s="59"/>
      <c r="F637" s="160">
        <f t="shared" si="63"/>
        <v>45</v>
      </c>
      <c r="G637" s="160">
        <f t="shared" si="63"/>
        <v>46.8</v>
      </c>
      <c r="H637" s="160">
        <f t="shared" si="63"/>
        <v>48.7</v>
      </c>
    </row>
    <row r="638" spans="1:8" s="227" customFormat="1" ht="13.5">
      <c r="A638" s="56" t="s">
        <v>715</v>
      </c>
      <c r="B638" s="161" t="s">
        <v>68</v>
      </c>
      <c r="C638" s="74" t="s">
        <v>60</v>
      </c>
      <c r="D638" s="231" t="s">
        <v>618</v>
      </c>
      <c r="E638" s="59">
        <v>610</v>
      </c>
      <c r="F638" s="160">
        <v>45</v>
      </c>
      <c r="G638" s="160">
        <v>46.8</v>
      </c>
      <c r="H638" s="160">
        <v>48.7</v>
      </c>
    </row>
    <row r="639" spans="1:8" ht="13.5">
      <c r="A639" s="103" t="s">
        <v>167</v>
      </c>
      <c r="B639" s="193" t="s">
        <v>68</v>
      </c>
      <c r="C639" s="104" t="s">
        <v>166</v>
      </c>
      <c r="D639" s="242"/>
      <c r="E639" s="220"/>
      <c r="F639" s="194">
        <f>F640+F656+F666</f>
        <v>18469</v>
      </c>
      <c r="G639" s="194">
        <f>G640+G656+G666</f>
        <v>20022.5</v>
      </c>
      <c r="H639" s="194">
        <f>H640+H656+H666</f>
        <v>21720.1</v>
      </c>
    </row>
    <row r="640" spans="1:8" ht="39.75">
      <c r="A640" s="52" t="s">
        <v>198</v>
      </c>
      <c r="B640" s="195" t="s">
        <v>68</v>
      </c>
      <c r="C640" s="51" t="s">
        <v>166</v>
      </c>
      <c r="D640" s="244" t="s">
        <v>8</v>
      </c>
      <c r="E640" s="72"/>
      <c r="F640" s="196">
        <f>F641+F645+F652</f>
        <v>4500</v>
      </c>
      <c r="G640" s="196">
        <f>G641+G645+G652</f>
        <v>4680</v>
      </c>
      <c r="H640" s="196">
        <f>H641+H645+H652</f>
        <v>4867.2</v>
      </c>
    </row>
    <row r="641" spans="1:8" ht="66.75">
      <c r="A641" s="53" t="s">
        <v>519</v>
      </c>
      <c r="B641" s="195" t="s">
        <v>68</v>
      </c>
      <c r="C641" s="51" t="s">
        <v>166</v>
      </c>
      <c r="D641" s="72" t="s">
        <v>26</v>
      </c>
      <c r="E641" s="72"/>
      <c r="F641" s="196">
        <f>F642</f>
        <v>800</v>
      </c>
      <c r="G641" s="196">
        <f>G642</f>
        <v>832</v>
      </c>
      <c r="H641" s="196">
        <f>H642</f>
        <v>865.3</v>
      </c>
    </row>
    <row r="642" spans="1:8" s="64" customFormat="1" ht="80.25">
      <c r="A642" s="60" t="s">
        <v>520</v>
      </c>
      <c r="B642" s="161" t="s">
        <v>68</v>
      </c>
      <c r="C642" s="55" t="s">
        <v>166</v>
      </c>
      <c r="D642" s="59" t="s">
        <v>123</v>
      </c>
      <c r="E642" s="59"/>
      <c r="F642" s="160">
        <f>F643+F644</f>
        <v>800</v>
      </c>
      <c r="G642" s="160">
        <f>G643+G644</f>
        <v>832</v>
      </c>
      <c r="H642" s="160">
        <f>H643+H644</f>
        <v>865.3</v>
      </c>
    </row>
    <row r="643" spans="1:8" ht="13.5">
      <c r="A643" s="56" t="s">
        <v>715</v>
      </c>
      <c r="B643" s="161" t="s">
        <v>68</v>
      </c>
      <c r="C643" s="55" t="s">
        <v>166</v>
      </c>
      <c r="D643" s="59" t="s">
        <v>123</v>
      </c>
      <c r="E643" s="59">
        <v>610</v>
      </c>
      <c r="F643" s="160">
        <v>300</v>
      </c>
      <c r="G643" s="160">
        <v>312</v>
      </c>
      <c r="H643" s="160">
        <v>324.5</v>
      </c>
    </row>
    <row r="644" spans="1:8" ht="26.25">
      <c r="A644" s="60" t="s">
        <v>712</v>
      </c>
      <c r="B644" s="161" t="s">
        <v>68</v>
      </c>
      <c r="C644" s="55" t="s">
        <v>166</v>
      </c>
      <c r="D644" s="59" t="s">
        <v>123</v>
      </c>
      <c r="E644" s="59">
        <v>240</v>
      </c>
      <c r="F644" s="160">
        <v>500</v>
      </c>
      <c r="G644" s="160">
        <v>520</v>
      </c>
      <c r="H644" s="160">
        <v>540.8</v>
      </c>
    </row>
    <row r="645" spans="1:8" s="227" customFormat="1" ht="80.25">
      <c r="A645" s="53" t="s">
        <v>521</v>
      </c>
      <c r="B645" s="195" t="s">
        <v>68</v>
      </c>
      <c r="C645" s="51" t="s">
        <v>166</v>
      </c>
      <c r="D645" s="72" t="s">
        <v>27</v>
      </c>
      <c r="E645" s="72"/>
      <c r="F645" s="196">
        <f>F646+F648+F650</f>
        <v>3200</v>
      </c>
      <c r="G645" s="196">
        <f>G646+G648+G650</f>
        <v>3328</v>
      </c>
      <c r="H645" s="196">
        <f>H646+H648+H650</f>
        <v>3461.1</v>
      </c>
    </row>
    <row r="646" spans="1:8" ht="93.75">
      <c r="A646" s="63" t="s">
        <v>522</v>
      </c>
      <c r="B646" s="161" t="s">
        <v>68</v>
      </c>
      <c r="C646" s="55" t="s">
        <v>166</v>
      </c>
      <c r="D646" s="59" t="s">
        <v>124</v>
      </c>
      <c r="E646" s="59"/>
      <c r="F646" s="160">
        <f>F647</f>
        <v>2200</v>
      </c>
      <c r="G646" s="160">
        <f>G647</f>
        <v>2288</v>
      </c>
      <c r="H646" s="160">
        <f>H647</f>
        <v>2379.5</v>
      </c>
    </row>
    <row r="647" spans="1:8" ht="13.5">
      <c r="A647" s="56" t="s">
        <v>715</v>
      </c>
      <c r="B647" s="161" t="s">
        <v>68</v>
      </c>
      <c r="C647" s="55" t="s">
        <v>166</v>
      </c>
      <c r="D647" s="59" t="s">
        <v>124</v>
      </c>
      <c r="E647" s="59">
        <v>610</v>
      </c>
      <c r="F647" s="160">
        <v>2200</v>
      </c>
      <c r="G647" s="160">
        <v>2288</v>
      </c>
      <c r="H647" s="160">
        <v>2379.5</v>
      </c>
    </row>
    <row r="648" spans="1:8" ht="80.25">
      <c r="A648" s="63" t="s">
        <v>523</v>
      </c>
      <c r="B648" s="161" t="s">
        <v>68</v>
      </c>
      <c r="C648" s="55" t="s">
        <v>166</v>
      </c>
      <c r="D648" s="59" t="s">
        <v>125</v>
      </c>
      <c r="E648" s="59"/>
      <c r="F648" s="160">
        <f>F649</f>
        <v>350</v>
      </c>
      <c r="G648" s="160">
        <f>G649</f>
        <v>364</v>
      </c>
      <c r="H648" s="160">
        <f>H649</f>
        <v>378.6</v>
      </c>
    </row>
    <row r="649" spans="1:8" s="64" customFormat="1" ht="13.5">
      <c r="A649" s="56" t="s">
        <v>715</v>
      </c>
      <c r="B649" s="161" t="s">
        <v>68</v>
      </c>
      <c r="C649" s="55" t="s">
        <v>166</v>
      </c>
      <c r="D649" s="59" t="s">
        <v>125</v>
      </c>
      <c r="E649" s="59">
        <v>610</v>
      </c>
      <c r="F649" s="160">
        <v>350</v>
      </c>
      <c r="G649" s="160">
        <v>364</v>
      </c>
      <c r="H649" s="160">
        <v>378.6</v>
      </c>
    </row>
    <row r="650" spans="1:8" ht="80.25">
      <c r="A650" s="63" t="s">
        <v>524</v>
      </c>
      <c r="B650" s="161" t="s">
        <v>68</v>
      </c>
      <c r="C650" s="55" t="s">
        <v>166</v>
      </c>
      <c r="D650" s="59" t="s">
        <v>126</v>
      </c>
      <c r="E650" s="59"/>
      <c r="F650" s="160">
        <f>F651</f>
        <v>650</v>
      </c>
      <c r="G650" s="160">
        <f>G651</f>
        <v>676</v>
      </c>
      <c r="H650" s="160">
        <f>H651</f>
        <v>703</v>
      </c>
    </row>
    <row r="651" spans="1:8" ht="13.5">
      <c r="A651" s="56" t="s">
        <v>715</v>
      </c>
      <c r="B651" s="161" t="s">
        <v>68</v>
      </c>
      <c r="C651" s="55" t="s">
        <v>166</v>
      </c>
      <c r="D651" s="59" t="s">
        <v>126</v>
      </c>
      <c r="E651" s="59">
        <v>610</v>
      </c>
      <c r="F651" s="160">
        <v>650</v>
      </c>
      <c r="G651" s="160">
        <v>676</v>
      </c>
      <c r="H651" s="160">
        <v>703</v>
      </c>
    </row>
    <row r="652" spans="1:8" ht="80.25">
      <c r="A652" s="53" t="s">
        <v>525</v>
      </c>
      <c r="B652" s="195" t="s">
        <v>68</v>
      </c>
      <c r="C652" s="51" t="s">
        <v>166</v>
      </c>
      <c r="D652" s="72" t="s">
        <v>28</v>
      </c>
      <c r="E652" s="72"/>
      <c r="F652" s="196">
        <f>F653</f>
        <v>500</v>
      </c>
      <c r="G652" s="196">
        <f>G653</f>
        <v>520</v>
      </c>
      <c r="H652" s="196">
        <f>H653</f>
        <v>540.8000000000001</v>
      </c>
    </row>
    <row r="653" spans="1:8" ht="93.75">
      <c r="A653" s="60" t="s">
        <v>648</v>
      </c>
      <c r="B653" s="161" t="s">
        <v>68</v>
      </c>
      <c r="C653" s="55" t="s">
        <v>166</v>
      </c>
      <c r="D653" s="231" t="s">
        <v>127</v>
      </c>
      <c r="E653" s="59"/>
      <c r="F653" s="160">
        <f>F654+F655</f>
        <v>500</v>
      </c>
      <c r="G653" s="160">
        <f>G654+G655</f>
        <v>520</v>
      </c>
      <c r="H653" s="160">
        <f>H654+H655</f>
        <v>540.8000000000001</v>
      </c>
    </row>
    <row r="654" spans="1:8" ht="13.5">
      <c r="A654" s="56" t="s">
        <v>715</v>
      </c>
      <c r="B654" s="161" t="s">
        <v>68</v>
      </c>
      <c r="C654" s="55" t="s">
        <v>166</v>
      </c>
      <c r="D654" s="231" t="s">
        <v>127</v>
      </c>
      <c r="E654" s="59">
        <v>610</v>
      </c>
      <c r="F654" s="160">
        <v>400</v>
      </c>
      <c r="G654" s="160">
        <v>416</v>
      </c>
      <c r="H654" s="160">
        <v>432.6</v>
      </c>
    </row>
    <row r="655" spans="1:8" ht="26.25">
      <c r="A655" s="60" t="s">
        <v>712</v>
      </c>
      <c r="B655" s="161" t="s">
        <v>68</v>
      </c>
      <c r="C655" s="55" t="s">
        <v>166</v>
      </c>
      <c r="D655" s="231" t="s">
        <v>127</v>
      </c>
      <c r="E655" s="59">
        <v>240</v>
      </c>
      <c r="F655" s="160">
        <v>100</v>
      </c>
      <c r="G655" s="160">
        <v>104</v>
      </c>
      <c r="H655" s="160">
        <v>108.2</v>
      </c>
    </row>
    <row r="656" spans="1:8" ht="39.75">
      <c r="A656" s="52" t="s">
        <v>393</v>
      </c>
      <c r="B656" s="195" t="s">
        <v>68</v>
      </c>
      <c r="C656" s="51" t="s">
        <v>166</v>
      </c>
      <c r="D656" s="72" t="s">
        <v>13</v>
      </c>
      <c r="E656" s="72"/>
      <c r="F656" s="196">
        <f>F657</f>
        <v>214</v>
      </c>
      <c r="G656" s="196">
        <f>G657</f>
        <v>222.6</v>
      </c>
      <c r="H656" s="196">
        <f>H657</f>
        <v>230.70000000000002</v>
      </c>
    </row>
    <row r="657" spans="1:8" ht="66.75">
      <c r="A657" s="53" t="s">
        <v>424</v>
      </c>
      <c r="B657" s="195" t="s">
        <v>68</v>
      </c>
      <c r="C657" s="51" t="s">
        <v>166</v>
      </c>
      <c r="D657" s="72" t="s">
        <v>200</v>
      </c>
      <c r="E657" s="72"/>
      <c r="F657" s="196">
        <f>F658+F660+F662+F664</f>
        <v>214</v>
      </c>
      <c r="G657" s="196">
        <f>G658+G660+G662+G664</f>
        <v>222.6</v>
      </c>
      <c r="H657" s="196">
        <f>H658+H660+H662+H664</f>
        <v>230.70000000000002</v>
      </c>
    </row>
    <row r="658" spans="1:8" ht="93.75">
      <c r="A658" s="58" t="s">
        <v>425</v>
      </c>
      <c r="B658" s="161" t="s">
        <v>68</v>
      </c>
      <c r="C658" s="55" t="s">
        <v>166</v>
      </c>
      <c r="D658" s="59" t="s">
        <v>201</v>
      </c>
      <c r="E658" s="59"/>
      <c r="F658" s="160">
        <f>F659</f>
        <v>85</v>
      </c>
      <c r="G658" s="160">
        <f>G659</f>
        <v>88.4</v>
      </c>
      <c r="H658" s="160">
        <f>H659</f>
        <v>91.2</v>
      </c>
    </row>
    <row r="659" spans="1:8" ht="13.5">
      <c r="A659" s="56" t="s">
        <v>715</v>
      </c>
      <c r="B659" s="161" t="s">
        <v>68</v>
      </c>
      <c r="C659" s="55" t="s">
        <v>166</v>
      </c>
      <c r="D659" s="59" t="s">
        <v>201</v>
      </c>
      <c r="E659" s="59">
        <v>610</v>
      </c>
      <c r="F659" s="160">
        <v>85</v>
      </c>
      <c r="G659" s="160">
        <v>88.4</v>
      </c>
      <c r="H659" s="160">
        <v>91.2</v>
      </c>
    </row>
    <row r="660" spans="1:8" ht="93.75">
      <c r="A660" s="58" t="s">
        <v>526</v>
      </c>
      <c r="B660" s="161" t="s">
        <v>68</v>
      </c>
      <c r="C660" s="55" t="s">
        <v>166</v>
      </c>
      <c r="D660" s="59" t="s">
        <v>202</v>
      </c>
      <c r="E660" s="59"/>
      <c r="F660" s="160">
        <f>F661</f>
        <v>14</v>
      </c>
      <c r="G660" s="160">
        <f>G661</f>
        <v>14.6</v>
      </c>
      <c r="H660" s="160">
        <f>H661</f>
        <v>15.1</v>
      </c>
    </row>
    <row r="661" spans="1:8" ht="13.5">
      <c r="A661" s="56" t="s">
        <v>715</v>
      </c>
      <c r="B661" s="161" t="s">
        <v>68</v>
      </c>
      <c r="C661" s="55" t="s">
        <v>166</v>
      </c>
      <c r="D661" s="59" t="s">
        <v>202</v>
      </c>
      <c r="E661" s="59">
        <v>610</v>
      </c>
      <c r="F661" s="160">
        <v>14</v>
      </c>
      <c r="G661" s="160">
        <v>14.6</v>
      </c>
      <c r="H661" s="160">
        <v>15.1</v>
      </c>
    </row>
    <row r="662" spans="1:8" ht="80.25">
      <c r="A662" s="58" t="s">
        <v>433</v>
      </c>
      <c r="B662" s="161" t="s">
        <v>68</v>
      </c>
      <c r="C662" s="55" t="s">
        <v>166</v>
      </c>
      <c r="D662" s="59" t="s">
        <v>203</v>
      </c>
      <c r="E662" s="59"/>
      <c r="F662" s="160">
        <f>F663</f>
        <v>110</v>
      </c>
      <c r="G662" s="160">
        <f>G663</f>
        <v>114.4</v>
      </c>
      <c r="H662" s="160">
        <f>H663</f>
        <v>119</v>
      </c>
    </row>
    <row r="663" spans="1:8" ht="13.5">
      <c r="A663" s="56" t="s">
        <v>715</v>
      </c>
      <c r="B663" s="161" t="s">
        <v>68</v>
      </c>
      <c r="C663" s="55" t="s">
        <v>166</v>
      </c>
      <c r="D663" s="59" t="s">
        <v>203</v>
      </c>
      <c r="E663" s="59">
        <v>610</v>
      </c>
      <c r="F663" s="160">
        <v>110</v>
      </c>
      <c r="G663" s="160">
        <v>114.4</v>
      </c>
      <c r="H663" s="160">
        <v>119</v>
      </c>
    </row>
    <row r="664" spans="1:8" ht="66.75">
      <c r="A664" s="56" t="s">
        <v>426</v>
      </c>
      <c r="B664" s="161" t="s">
        <v>68</v>
      </c>
      <c r="C664" s="55" t="s">
        <v>166</v>
      </c>
      <c r="D664" s="59" t="s">
        <v>204</v>
      </c>
      <c r="E664" s="59"/>
      <c r="F664" s="160">
        <f>F665</f>
        <v>5</v>
      </c>
      <c r="G664" s="160">
        <f>G665</f>
        <v>5.2</v>
      </c>
      <c r="H664" s="160">
        <f>H665</f>
        <v>5.4</v>
      </c>
    </row>
    <row r="665" spans="1:8" ht="13.5">
      <c r="A665" s="56" t="s">
        <v>715</v>
      </c>
      <c r="B665" s="161" t="s">
        <v>68</v>
      </c>
      <c r="C665" s="55" t="s">
        <v>166</v>
      </c>
      <c r="D665" s="59" t="s">
        <v>204</v>
      </c>
      <c r="E665" s="59">
        <v>610</v>
      </c>
      <c r="F665" s="160">
        <v>5</v>
      </c>
      <c r="G665" s="160">
        <v>5.2</v>
      </c>
      <c r="H665" s="160">
        <v>5.4</v>
      </c>
    </row>
    <row r="666" spans="1:8" ht="13.5">
      <c r="A666" s="52" t="s">
        <v>370</v>
      </c>
      <c r="B666" s="195" t="s">
        <v>68</v>
      </c>
      <c r="C666" s="51" t="s">
        <v>166</v>
      </c>
      <c r="D666" s="71" t="s">
        <v>4</v>
      </c>
      <c r="E666" s="71"/>
      <c r="F666" s="196">
        <f aca="true" t="shared" si="64" ref="F666:H667">F667</f>
        <v>13755</v>
      </c>
      <c r="G666" s="196">
        <f t="shared" si="64"/>
        <v>15119.9</v>
      </c>
      <c r="H666" s="196">
        <f t="shared" si="64"/>
        <v>16622.2</v>
      </c>
    </row>
    <row r="667" spans="1:8" ht="13.5">
      <c r="A667" s="53" t="s">
        <v>239</v>
      </c>
      <c r="B667" s="195" t="s">
        <v>68</v>
      </c>
      <c r="C667" s="51" t="s">
        <v>166</v>
      </c>
      <c r="D667" s="72" t="s">
        <v>234</v>
      </c>
      <c r="E667" s="72"/>
      <c r="F667" s="196">
        <f t="shared" si="64"/>
        <v>13755</v>
      </c>
      <c r="G667" s="196">
        <f t="shared" si="64"/>
        <v>15119.9</v>
      </c>
      <c r="H667" s="196">
        <f t="shared" si="64"/>
        <v>16622.2</v>
      </c>
    </row>
    <row r="668" spans="1:8" ht="39.75">
      <c r="A668" s="69" t="s">
        <v>374</v>
      </c>
      <c r="B668" s="161" t="s">
        <v>68</v>
      </c>
      <c r="C668" s="55" t="s">
        <v>166</v>
      </c>
      <c r="D668" s="61" t="s">
        <v>235</v>
      </c>
      <c r="E668" s="61"/>
      <c r="F668" s="160">
        <f>F669+F670+F671</f>
        <v>13755</v>
      </c>
      <c r="G668" s="160">
        <f>G669+G670+G671</f>
        <v>15119.9</v>
      </c>
      <c r="H668" s="160">
        <f>H669+H670+H671</f>
        <v>16622.2</v>
      </c>
    </row>
    <row r="669" spans="1:8" ht="13.5">
      <c r="A669" s="60" t="s">
        <v>714</v>
      </c>
      <c r="B669" s="161" t="s">
        <v>68</v>
      </c>
      <c r="C669" s="55" t="s">
        <v>166</v>
      </c>
      <c r="D669" s="61" t="s">
        <v>235</v>
      </c>
      <c r="E669" s="61">
        <v>110</v>
      </c>
      <c r="F669" s="160">
        <f>13576+12</f>
        <v>13588</v>
      </c>
      <c r="G669" s="160">
        <v>14946.8</v>
      </c>
      <c r="H669" s="160">
        <v>16441.5</v>
      </c>
    </row>
    <row r="670" spans="1:8" s="117" customFormat="1" ht="26.25">
      <c r="A670" s="60" t="s">
        <v>712</v>
      </c>
      <c r="B670" s="161" t="s">
        <v>68</v>
      </c>
      <c r="C670" s="55" t="s">
        <v>166</v>
      </c>
      <c r="D670" s="61" t="s">
        <v>235</v>
      </c>
      <c r="E670" s="61">
        <v>240</v>
      </c>
      <c r="F670" s="160">
        <v>165</v>
      </c>
      <c r="G670" s="160">
        <v>171</v>
      </c>
      <c r="H670" s="160">
        <v>178.5</v>
      </c>
    </row>
    <row r="671" spans="1:8" s="117" customFormat="1" ht="13.5">
      <c r="A671" s="60" t="s">
        <v>716</v>
      </c>
      <c r="B671" s="161" t="s">
        <v>68</v>
      </c>
      <c r="C671" s="55" t="s">
        <v>166</v>
      </c>
      <c r="D671" s="61" t="s">
        <v>235</v>
      </c>
      <c r="E671" s="61">
        <v>850</v>
      </c>
      <c r="F671" s="160">
        <v>2</v>
      </c>
      <c r="G671" s="160">
        <v>2.1</v>
      </c>
      <c r="H671" s="160">
        <v>2.2</v>
      </c>
    </row>
    <row r="672" spans="1:8" ht="13.5">
      <c r="A672" s="103" t="s">
        <v>265</v>
      </c>
      <c r="B672" s="193" t="s">
        <v>68</v>
      </c>
      <c r="C672" s="104" t="s">
        <v>266</v>
      </c>
      <c r="D672" s="220"/>
      <c r="E672" s="220"/>
      <c r="F672" s="194">
        <f>F673</f>
        <v>26952.3</v>
      </c>
      <c r="G672" s="194">
        <f>G673</f>
        <v>26952.3</v>
      </c>
      <c r="H672" s="194">
        <f>H673</f>
        <v>26952.3</v>
      </c>
    </row>
    <row r="673" spans="1:8" ht="13.5">
      <c r="A673" s="103" t="s">
        <v>193</v>
      </c>
      <c r="B673" s="193" t="s">
        <v>68</v>
      </c>
      <c r="C673" s="104" t="s">
        <v>192</v>
      </c>
      <c r="D673" s="220"/>
      <c r="E673" s="220"/>
      <c r="F673" s="194">
        <f>F674</f>
        <v>26952.3</v>
      </c>
      <c r="G673" s="194">
        <f aca="true" t="shared" si="65" ref="G673:H676">G674</f>
        <v>26952.3</v>
      </c>
      <c r="H673" s="194">
        <f t="shared" si="65"/>
        <v>26952.3</v>
      </c>
    </row>
    <row r="674" spans="1:8" s="117" customFormat="1" ht="39.75">
      <c r="A674" s="52" t="s">
        <v>198</v>
      </c>
      <c r="B674" s="195" t="s">
        <v>68</v>
      </c>
      <c r="C674" s="51" t="s">
        <v>192</v>
      </c>
      <c r="D674" s="72" t="s">
        <v>8</v>
      </c>
      <c r="E674" s="72"/>
      <c r="F674" s="196">
        <f>F675</f>
        <v>26952.3</v>
      </c>
      <c r="G674" s="196">
        <f t="shared" si="65"/>
        <v>26952.3</v>
      </c>
      <c r="H674" s="196">
        <f t="shared" si="65"/>
        <v>26952.3</v>
      </c>
    </row>
    <row r="675" spans="1:8" s="117" customFormat="1" ht="80.25">
      <c r="A675" s="53" t="s">
        <v>488</v>
      </c>
      <c r="B675" s="195" t="s">
        <v>68</v>
      </c>
      <c r="C675" s="51" t="s">
        <v>192</v>
      </c>
      <c r="D675" s="72" t="s">
        <v>24</v>
      </c>
      <c r="E675" s="72"/>
      <c r="F675" s="196">
        <f>F676</f>
        <v>26952.3</v>
      </c>
      <c r="G675" s="196">
        <f t="shared" si="65"/>
        <v>26952.3</v>
      </c>
      <c r="H675" s="196">
        <f t="shared" si="65"/>
        <v>26952.3</v>
      </c>
    </row>
    <row r="676" spans="1:8" ht="93.75">
      <c r="A676" s="214" t="s">
        <v>489</v>
      </c>
      <c r="B676" s="161" t="s">
        <v>68</v>
      </c>
      <c r="C676" s="55" t="s">
        <v>192</v>
      </c>
      <c r="D676" s="61" t="s">
        <v>71</v>
      </c>
      <c r="E676" s="59"/>
      <c r="F676" s="160">
        <f>F677</f>
        <v>26952.3</v>
      </c>
      <c r="G676" s="160">
        <f t="shared" si="65"/>
        <v>26952.3</v>
      </c>
      <c r="H676" s="160">
        <f t="shared" si="65"/>
        <v>26952.3</v>
      </c>
    </row>
    <row r="677" spans="1:8" ht="13.5">
      <c r="A677" s="56" t="s">
        <v>715</v>
      </c>
      <c r="B677" s="161" t="s">
        <v>68</v>
      </c>
      <c r="C677" s="55" t="s">
        <v>192</v>
      </c>
      <c r="D677" s="61" t="s">
        <v>71</v>
      </c>
      <c r="E677" s="59">
        <v>610</v>
      </c>
      <c r="F677" s="160">
        <v>26952.3</v>
      </c>
      <c r="G677" s="160">
        <v>26952.3</v>
      </c>
      <c r="H677" s="160">
        <v>26952.3</v>
      </c>
    </row>
    <row r="678" spans="1:8" ht="13.5">
      <c r="A678" s="103" t="s">
        <v>281</v>
      </c>
      <c r="B678" s="193" t="s">
        <v>68</v>
      </c>
      <c r="C678" s="104" t="s">
        <v>275</v>
      </c>
      <c r="D678" s="220"/>
      <c r="E678" s="220"/>
      <c r="F678" s="194">
        <f aca="true" t="shared" si="66" ref="F678:H679">F679</f>
        <v>135</v>
      </c>
      <c r="G678" s="194">
        <f t="shared" si="66"/>
        <v>140.4</v>
      </c>
      <c r="H678" s="194">
        <f t="shared" si="66"/>
        <v>146</v>
      </c>
    </row>
    <row r="679" spans="1:8" ht="13.5">
      <c r="A679" s="103" t="s">
        <v>63</v>
      </c>
      <c r="B679" s="193" t="s">
        <v>68</v>
      </c>
      <c r="C679" s="104" t="s">
        <v>62</v>
      </c>
      <c r="D679" s="220"/>
      <c r="E679" s="220"/>
      <c r="F679" s="194">
        <f t="shared" si="66"/>
        <v>135</v>
      </c>
      <c r="G679" s="194">
        <f t="shared" si="66"/>
        <v>140.4</v>
      </c>
      <c r="H679" s="194">
        <f t="shared" si="66"/>
        <v>146</v>
      </c>
    </row>
    <row r="680" spans="1:8" s="64" customFormat="1" ht="39.75">
      <c r="A680" s="52" t="s">
        <v>197</v>
      </c>
      <c r="B680" s="195" t="s">
        <v>68</v>
      </c>
      <c r="C680" s="51" t="s">
        <v>62</v>
      </c>
      <c r="D680" s="72" t="s">
        <v>7</v>
      </c>
      <c r="E680" s="72"/>
      <c r="F680" s="196">
        <f>F681+F684</f>
        <v>135</v>
      </c>
      <c r="G680" s="196">
        <f>G681+G684</f>
        <v>140.4</v>
      </c>
      <c r="H680" s="196">
        <f>H681+H684</f>
        <v>146</v>
      </c>
    </row>
    <row r="681" spans="1:8" s="64" customFormat="1" ht="80.25">
      <c r="A681" s="53" t="s">
        <v>527</v>
      </c>
      <c r="B681" s="195" t="s">
        <v>68</v>
      </c>
      <c r="C681" s="51" t="s">
        <v>62</v>
      </c>
      <c r="D681" s="72" t="s">
        <v>16</v>
      </c>
      <c r="E681" s="72"/>
      <c r="F681" s="196">
        <f aca="true" t="shared" si="67" ref="F681:H682">F682</f>
        <v>80</v>
      </c>
      <c r="G681" s="196">
        <f t="shared" si="67"/>
        <v>83.2</v>
      </c>
      <c r="H681" s="196">
        <f t="shared" si="67"/>
        <v>86.5</v>
      </c>
    </row>
    <row r="682" spans="1:8" s="118" customFormat="1" ht="93.75">
      <c r="A682" s="58" t="s">
        <v>528</v>
      </c>
      <c r="B682" s="161" t="s">
        <v>68</v>
      </c>
      <c r="C682" s="55" t="s">
        <v>62</v>
      </c>
      <c r="D682" s="59" t="s">
        <v>115</v>
      </c>
      <c r="E682" s="59"/>
      <c r="F682" s="160">
        <f t="shared" si="67"/>
        <v>80</v>
      </c>
      <c r="G682" s="160">
        <f t="shared" si="67"/>
        <v>83.2</v>
      </c>
      <c r="H682" s="160">
        <f t="shared" si="67"/>
        <v>86.5</v>
      </c>
    </row>
    <row r="683" spans="1:8" s="233" customFormat="1" ht="13.5">
      <c r="A683" s="58" t="s">
        <v>715</v>
      </c>
      <c r="B683" s="161" t="s">
        <v>68</v>
      </c>
      <c r="C683" s="55" t="s">
        <v>62</v>
      </c>
      <c r="D683" s="59" t="s">
        <v>115</v>
      </c>
      <c r="E683" s="59">
        <v>610</v>
      </c>
      <c r="F683" s="160">
        <v>80</v>
      </c>
      <c r="G683" s="160">
        <v>83.2</v>
      </c>
      <c r="H683" s="160">
        <v>86.5</v>
      </c>
    </row>
    <row r="684" spans="1:8" s="233" customFormat="1" ht="80.25">
      <c r="A684" s="53" t="s">
        <v>529</v>
      </c>
      <c r="B684" s="195" t="s">
        <v>68</v>
      </c>
      <c r="C684" s="51" t="s">
        <v>62</v>
      </c>
      <c r="D684" s="72" t="s">
        <v>17</v>
      </c>
      <c r="E684" s="72"/>
      <c r="F684" s="196">
        <f aca="true" t="shared" si="68" ref="F684:H685">F685</f>
        <v>55</v>
      </c>
      <c r="G684" s="196">
        <f t="shared" si="68"/>
        <v>57.2</v>
      </c>
      <c r="H684" s="196">
        <f t="shared" si="68"/>
        <v>59.5</v>
      </c>
    </row>
    <row r="685" spans="1:8" s="233" customFormat="1" ht="107.25">
      <c r="A685" s="58" t="s">
        <v>530</v>
      </c>
      <c r="B685" s="161" t="s">
        <v>68</v>
      </c>
      <c r="C685" s="55" t="s">
        <v>62</v>
      </c>
      <c r="D685" s="59" t="s">
        <v>532</v>
      </c>
      <c r="E685" s="59"/>
      <c r="F685" s="160">
        <f t="shared" si="68"/>
        <v>55</v>
      </c>
      <c r="G685" s="160">
        <f t="shared" si="68"/>
        <v>57.2</v>
      </c>
      <c r="H685" s="160">
        <f t="shared" si="68"/>
        <v>59.5</v>
      </c>
    </row>
    <row r="686" spans="1:8" ht="13.5">
      <c r="A686" s="58" t="s">
        <v>715</v>
      </c>
      <c r="B686" s="161" t="s">
        <v>68</v>
      </c>
      <c r="C686" s="55" t="s">
        <v>62</v>
      </c>
      <c r="D686" s="59" t="s">
        <v>532</v>
      </c>
      <c r="E686" s="59">
        <v>610</v>
      </c>
      <c r="F686" s="160">
        <v>55</v>
      </c>
      <c r="G686" s="160">
        <v>57.2</v>
      </c>
      <c r="H686" s="160">
        <v>59.5</v>
      </c>
    </row>
    <row r="687" spans="1:8" ht="27.75">
      <c r="A687" s="103" t="s">
        <v>353</v>
      </c>
      <c r="B687" s="193" t="s">
        <v>258</v>
      </c>
      <c r="C687" s="104"/>
      <c r="D687" s="245"/>
      <c r="E687" s="245"/>
      <c r="F687" s="194">
        <f>F688</f>
        <v>3036.2999999999997</v>
      </c>
      <c r="G687" s="194">
        <f>G688</f>
        <v>3339.5</v>
      </c>
      <c r="H687" s="194">
        <f>H688</f>
        <v>3673</v>
      </c>
    </row>
    <row r="688" spans="1:8" ht="13.5">
      <c r="A688" s="103" t="s">
        <v>264</v>
      </c>
      <c r="B688" s="193" t="s">
        <v>258</v>
      </c>
      <c r="C688" s="104" t="s">
        <v>263</v>
      </c>
      <c r="D688" s="245"/>
      <c r="E688" s="245"/>
      <c r="F688" s="194">
        <f>F689+F701</f>
        <v>3036.2999999999997</v>
      </c>
      <c r="G688" s="194">
        <f>G689+G701</f>
        <v>3339.5</v>
      </c>
      <c r="H688" s="194">
        <f>H689+H701</f>
        <v>3673</v>
      </c>
    </row>
    <row r="689" spans="1:8" ht="42">
      <c r="A689" s="106" t="s">
        <v>150</v>
      </c>
      <c r="B689" s="193" t="s">
        <v>258</v>
      </c>
      <c r="C689" s="104" t="s">
        <v>149</v>
      </c>
      <c r="D689" s="245"/>
      <c r="E689" s="245"/>
      <c r="F689" s="194">
        <f>F690</f>
        <v>3028.6</v>
      </c>
      <c r="G689" s="194">
        <f>G690</f>
        <v>3331.5</v>
      </c>
      <c r="H689" s="194">
        <f>H690</f>
        <v>3664.7</v>
      </c>
    </row>
    <row r="690" spans="1:8" ht="26.25">
      <c r="A690" s="52" t="s">
        <v>159</v>
      </c>
      <c r="B690" s="195" t="s">
        <v>258</v>
      </c>
      <c r="C690" s="51" t="s">
        <v>149</v>
      </c>
      <c r="D690" s="71" t="s">
        <v>158</v>
      </c>
      <c r="E690" s="71"/>
      <c r="F690" s="196">
        <f>F691+F698</f>
        <v>3028.6</v>
      </c>
      <c r="G690" s="196">
        <f>G691+G698</f>
        <v>3331.5</v>
      </c>
      <c r="H690" s="196">
        <f>H691+H698</f>
        <v>3664.7</v>
      </c>
    </row>
    <row r="691" spans="1:8" ht="13.5">
      <c r="A691" s="53" t="s">
        <v>154</v>
      </c>
      <c r="B691" s="195" t="s">
        <v>258</v>
      </c>
      <c r="C691" s="51" t="s">
        <v>149</v>
      </c>
      <c r="D691" s="72" t="s">
        <v>153</v>
      </c>
      <c r="E691" s="72"/>
      <c r="F691" s="196">
        <f>F692+F695</f>
        <v>1465</v>
      </c>
      <c r="G691" s="196">
        <f>G692+G695</f>
        <v>1611.5</v>
      </c>
      <c r="H691" s="196">
        <f>H692+H695</f>
        <v>1772.6999999999998</v>
      </c>
    </row>
    <row r="692" spans="1:8" ht="39.75">
      <c r="A692" s="65" t="s">
        <v>85</v>
      </c>
      <c r="B692" s="161" t="s">
        <v>258</v>
      </c>
      <c r="C692" s="55" t="s">
        <v>149</v>
      </c>
      <c r="D692" s="61" t="s">
        <v>145</v>
      </c>
      <c r="E692" s="61"/>
      <c r="F692" s="160">
        <f>F693+F694</f>
        <v>528</v>
      </c>
      <c r="G692" s="160">
        <f>G693+G694</f>
        <v>580.8</v>
      </c>
      <c r="H692" s="160">
        <f>H693+H694</f>
        <v>638.9</v>
      </c>
    </row>
    <row r="693" spans="1:8" ht="26.25">
      <c r="A693" s="65" t="s">
        <v>711</v>
      </c>
      <c r="B693" s="161" t="s">
        <v>258</v>
      </c>
      <c r="C693" s="55" t="s">
        <v>149</v>
      </c>
      <c r="D693" s="61" t="s">
        <v>145</v>
      </c>
      <c r="E693" s="61">
        <v>120</v>
      </c>
      <c r="F693" s="160">
        <v>30</v>
      </c>
      <c r="G693" s="160">
        <v>33</v>
      </c>
      <c r="H693" s="160">
        <v>36.3</v>
      </c>
    </row>
    <row r="694" spans="1:8" ht="26.25">
      <c r="A694" s="65" t="s">
        <v>712</v>
      </c>
      <c r="B694" s="161" t="s">
        <v>258</v>
      </c>
      <c r="C694" s="55" t="s">
        <v>149</v>
      </c>
      <c r="D694" s="61" t="s">
        <v>145</v>
      </c>
      <c r="E694" s="61">
        <v>240</v>
      </c>
      <c r="F694" s="160">
        <v>498</v>
      </c>
      <c r="G694" s="160">
        <v>547.8</v>
      </c>
      <c r="H694" s="160">
        <v>602.6</v>
      </c>
    </row>
    <row r="695" spans="1:8" ht="39.75">
      <c r="A695" s="66" t="s">
        <v>642</v>
      </c>
      <c r="B695" s="161" t="s">
        <v>258</v>
      </c>
      <c r="C695" s="55" t="s">
        <v>149</v>
      </c>
      <c r="D695" s="68" t="s">
        <v>641</v>
      </c>
      <c r="E695" s="67"/>
      <c r="F695" s="160">
        <f>F697+F696</f>
        <v>937</v>
      </c>
      <c r="G695" s="160">
        <f>G697+G696</f>
        <v>1030.7</v>
      </c>
      <c r="H695" s="160">
        <f>H697+H696</f>
        <v>1133.8</v>
      </c>
    </row>
    <row r="696" spans="1:8" ht="26.25">
      <c r="A696" s="65" t="s">
        <v>711</v>
      </c>
      <c r="B696" s="161" t="s">
        <v>258</v>
      </c>
      <c r="C696" s="55" t="s">
        <v>149</v>
      </c>
      <c r="D696" s="68" t="s">
        <v>641</v>
      </c>
      <c r="E696" s="67">
        <v>120</v>
      </c>
      <c r="F696" s="160">
        <v>887</v>
      </c>
      <c r="G696" s="160">
        <v>975.7</v>
      </c>
      <c r="H696" s="160">
        <v>1073.3</v>
      </c>
    </row>
    <row r="697" spans="1:8" ht="26.25">
      <c r="A697" s="65" t="s">
        <v>712</v>
      </c>
      <c r="B697" s="161" t="s">
        <v>258</v>
      </c>
      <c r="C697" s="55" t="s">
        <v>149</v>
      </c>
      <c r="D697" s="68" t="s">
        <v>641</v>
      </c>
      <c r="E697" s="67">
        <v>240</v>
      </c>
      <c r="F697" s="160">
        <v>50</v>
      </c>
      <c r="G697" s="160">
        <v>55</v>
      </c>
      <c r="H697" s="160">
        <v>60.5</v>
      </c>
    </row>
    <row r="698" spans="1:8" ht="26.25">
      <c r="A698" s="53" t="s">
        <v>86</v>
      </c>
      <c r="B698" s="195" t="s">
        <v>258</v>
      </c>
      <c r="C698" s="51" t="s">
        <v>149</v>
      </c>
      <c r="D698" s="72" t="s">
        <v>142</v>
      </c>
      <c r="E698" s="72"/>
      <c r="F698" s="196">
        <f aca="true" t="shared" si="69" ref="F698:H699">F699</f>
        <v>1563.6</v>
      </c>
      <c r="G698" s="196">
        <f t="shared" si="69"/>
        <v>1720</v>
      </c>
      <c r="H698" s="196">
        <f t="shared" si="69"/>
        <v>1892</v>
      </c>
    </row>
    <row r="699" spans="1:8" ht="80.25">
      <c r="A699" s="60" t="s">
        <v>673</v>
      </c>
      <c r="B699" s="161" t="s">
        <v>258</v>
      </c>
      <c r="C699" s="55" t="s">
        <v>149</v>
      </c>
      <c r="D699" s="61" t="s">
        <v>168</v>
      </c>
      <c r="E699" s="61"/>
      <c r="F699" s="160">
        <f t="shared" si="69"/>
        <v>1563.6</v>
      </c>
      <c r="G699" s="160">
        <f t="shared" si="69"/>
        <v>1720</v>
      </c>
      <c r="H699" s="160">
        <f t="shared" si="69"/>
        <v>1892</v>
      </c>
    </row>
    <row r="700" spans="1:8" ht="26.25">
      <c r="A700" s="65" t="s">
        <v>711</v>
      </c>
      <c r="B700" s="161" t="s">
        <v>258</v>
      </c>
      <c r="C700" s="55" t="s">
        <v>149</v>
      </c>
      <c r="D700" s="61" t="s">
        <v>168</v>
      </c>
      <c r="E700" s="61">
        <v>120</v>
      </c>
      <c r="F700" s="160">
        <v>1563.6</v>
      </c>
      <c r="G700" s="160">
        <v>1720</v>
      </c>
      <c r="H700" s="160">
        <v>1892</v>
      </c>
    </row>
    <row r="701" spans="1:8" s="64" customFormat="1" ht="13.5">
      <c r="A701" s="103" t="s">
        <v>148</v>
      </c>
      <c r="B701" s="195" t="s">
        <v>258</v>
      </c>
      <c r="C701" s="73" t="s">
        <v>146</v>
      </c>
      <c r="D701" s="72"/>
      <c r="E701" s="72"/>
      <c r="F701" s="196">
        <f>F702</f>
        <v>7.7</v>
      </c>
      <c r="G701" s="196">
        <f>G702</f>
        <v>8</v>
      </c>
      <c r="H701" s="196">
        <f>H702</f>
        <v>8.3</v>
      </c>
    </row>
    <row r="702" spans="1:8" s="64" customFormat="1" ht="66.75">
      <c r="A702" s="52" t="s">
        <v>571</v>
      </c>
      <c r="B702" s="195" t="s">
        <v>258</v>
      </c>
      <c r="C702" s="73" t="s">
        <v>146</v>
      </c>
      <c r="D702" s="72" t="s">
        <v>12</v>
      </c>
      <c r="E702" s="72"/>
      <c r="F702" s="196">
        <f>F703</f>
        <v>7.7</v>
      </c>
      <c r="G702" s="196">
        <f aca="true" t="shared" si="70" ref="G702:H704">G703</f>
        <v>8</v>
      </c>
      <c r="H702" s="196">
        <f t="shared" si="70"/>
        <v>8.3</v>
      </c>
    </row>
    <row r="703" spans="1:8" s="64" customFormat="1" ht="93.75">
      <c r="A703" s="53" t="s">
        <v>573</v>
      </c>
      <c r="B703" s="195" t="s">
        <v>258</v>
      </c>
      <c r="C703" s="73" t="s">
        <v>146</v>
      </c>
      <c r="D703" s="72" t="s">
        <v>43</v>
      </c>
      <c r="E703" s="72"/>
      <c r="F703" s="196">
        <f>F704</f>
        <v>7.7</v>
      </c>
      <c r="G703" s="196">
        <f t="shared" si="70"/>
        <v>8</v>
      </c>
      <c r="H703" s="196">
        <f t="shared" si="70"/>
        <v>8.3</v>
      </c>
    </row>
    <row r="704" spans="1:8" s="118" customFormat="1" ht="107.25">
      <c r="A704" s="58" t="s">
        <v>572</v>
      </c>
      <c r="B704" s="161" t="s">
        <v>258</v>
      </c>
      <c r="C704" s="74" t="s">
        <v>146</v>
      </c>
      <c r="D704" s="59" t="s">
        <v>183</v>
      </c>
      <c r="E704" s="59"/>
      <c r="F704" s="160">
        <f>F705</f>
        <v>7.7</v>
      </c>
      <c r="G704" s="160">
        <f t="shared" si="70"/>
        <v>8</v>
      </c>
      <c r="H704" s="160">
        <f t="shared" si="70"/>
        <v>8.3</v>
      </c>
    </row>
    <row r="705" spans="1:8" s="118" customFormat="1" ht="27" thickBot="1">
      <c r="A705" s="29" t="s">
        <v>712</v>
      </c>
      <c r="B705" s="161" t="s">
        <v>258</v>
      </c>
      <c r="C705" s="74" t="s">
        <v>146</v>
      </c>
      <c r="D705" s="59" t="s">
        <v>183</v>
      </c>
      <c r="E705" s="59">
        <v>240</v>
      </c>
      <c r="F705" s="160">
        <v>7.7</v>
      </c>
      <c r="G705" s="160">
        <v>8</v>
      </c>
      <c r="H705" s="160">
        <v>8.3</v>
      </c>
    </row>
    <row r="706" spans="1:248" ht="18" thickBot="1">
      <c r="A706" s="270" t="s">
        <v>54</v>
      </c>
      <c r="B706" s="271"/>
      <c r="C706" s="271"/>
      <c r="D706" s="271"/>
      <c r="E706" s="271"/>
      <c r="F706" s="246">
        <f>F687+F589+F576+F539+F505+F480+F468+F365+F144+F12+F446</f>
        <v>2207897.6</v>
      </c>
      <c r="G706" s="246">
        <f>G687+G589+G576+G539+G505+G480+G468+G365+G144+G12+G446</f>
        <v>2436598.6</v>
      </c>
      <c r="H706" s="246">
        <f>H687+H589+H576+H539+H505+H480+H468+H365+H144+H12+H446</f>
        <v>2322772.8000000003</v>
      </c>
      <c r="I706" s="247"/>
      <c r="J706" s="247"/>
      <c r="K706" s="247"/>
      <c r="L706" s="247"/>
      <c r="M706" s="247"/>
      <c r="N706" s="247"/>
      <c r="O706" s="247"/>
      <c r="P706" s="247"/>
      <c r="Q706" s="247"/>
      <c r="R706" s="247"/>
      <c r="S706" s="247"/>
      <c r="T706" s="247"/>
      <c r="U706" s="247"/>
      <c r="V706" s="247"/>
      <c r="W706" s="247"/>
      <c r="X706" s="247"/>
      <c r="Y706" s="247"/>
      <c r="Z706" s="247"/>
      <c r="AA706" s="247"/>
      <c r="AB706" s="247"/>
      <c r="AC706" s="247"/>
      <c r="AD706" s="247"/>
      <c r="AE706" s="247"/>
      <c r="AF706" s="247"/>
      <c r="AG706" s="247"/>
      <c r="AH706" s="247"/>
      <c r="AI706" s="247"/>
      <c r="AJ706" s="247"/>
      <c r="AK706" s="247"/>
      <c r="AL706" s="247"/>
      <c r="AM706" s="247"/>
      <c r="AN706" s="247"/>
      <c r="AO706" s="247"/>
      <c r="AP706" s="247"/>
      <c r="AQ706" s="247"/>
      <c r="AR706" s="247"/>
      <c r="AS706" s="247"/>
      <c r="AT706" s="247"/>
      <c r="AU706" s="247"/>
      <c r="AV706" s="247"/>
      <c r="AW706" s="247"/>
      <c r="AX706" s="247"/>
      <c r="AY706" s="247"/>
      <c r="AZ706" s="247"/>
      <c r="BA706" s="247"/>
      <c r="BB706" s="247"/>
      <c r="BC706" s="247"/>
      <c r="BD706" s="247"/>
      <c r="BE706" s="247"/>
      <c r="BF706" s="247"/>
      <c r="BG706" s="247"/>
      <c r="BH706" s="247"/>
      <c r="BI706" s="247"/>
      <c r="BJ706" s="247"/>
      <c r="BK706" s="247"/>
      <c r="BL706" s="247"/>
      <c r="BM706" s="247"/>
      <c r="BN706" s="247"/>
      <c r="BO706" s="247"/>
      <c r="BP706" s="247"/>
      <c r="BQ706" s="247"/>
      <c r="BR706" s="247"/>
      <c r="BS706" s="247"/>
      <c r="BT706" s="247"/>
      <c r="BU706" s="247"/>
      <c r="BV706" s="247"/>
      <c r="BW706" s="247"/>
      <c r="BX706" s="247"/>
      <c r="BY706" s="247"/>
      <c r="BZ706" s="247"/>
      <c r="CA706" s="247"/>
      <c r="CB706" s="247"/>
      <c r="CC706" s="247"/>
      <c r="CD706" s="247"/>
      <c r="CE706" s="247"/>
      <c r="CF706" s="247"/>
      <c r="CG706" s="247"/>
      <c r="CH706" s="247"/>
      <c r="CI706" s="247"/>
      <c r="CJ706" s="247"/>
      <c r="CK706" s="247"/>
      <c r="CL706" s="247"/>
      <c r="CM706" s="247"/>
      <c r="CN706" s="247"/>
      <c r="CO706" s="247"/>
      <c r="CP706" s="247"/>
      <c r="CQ706" s="247"/>
      <c r="CR706" s="247"/>
      <c r="CS706" s="247"/>
      <c r="CT706" s="247"/>
      <c r="CU706" s="247"/>
      <c r="CV706" s="247"/>
      <c r="CW706" s="247"/>
      <c r="CX706" s="247"/>
      <c r="CY706" s="247"/>
      <c r="CZ706" s="247"/>
      <c r="DA706" s="247"/>
      <c r="DB706" s="247"/>
      <c r="DC706" s="247"/>
      <c r="DD706" s="247"/>
      <c r="DE706" s="247"/>
      <c r="DF706" s="247"/>
      <c r="DG706" s="247"/>
      <c r="DH706" s="247"/>
      <c r="DI706" s="247"/>
      <c r="DJ706" s="247"/>
      <c r="DK706" s="247"/>
      <c r="DL706" s="247"/>
      <c r="DM706" s="247"/>
      <c r="DN706" s="247"/>
      <c r="DO706" s="247"/>
      <c r="DP706" s="247"/>
      <c r="DQ706" s="247"/>
      <c r="DR706" s="247"/>
      <c r="DS706" s="247"/>
      <c r="DT706" s="247"/>
      <c r="DU706" s="247"/>
      <c r="DV706" s="247"/>
      <c r="DW706" s="247"/>
      <c r="DX706" s="247"/>
      <c r="DY706" s="247"/>
      <c r="DZ706" s="247"/>
      <c r="EA706" s="247"/>
      <c r="EB706" s="247"/>
      <c r="EC706" s="247"/>
      <c r="ED706" s="247"/>
      <c r="EE706" s="247"/>
      <c r="EF706" s="247"/>
      <c r="EG706" s="247"/>
      <c r="EH706" s="247"/>
      <c r="EI706" s="247"/>
      <c r="EJ706" s="247"/>
      <c r="EK706" s="247"/>
      <c r="EL706" s="247"/>
      <c r="EM706" s="247"/>
      <c r="EN706" s="247"/>
      <c r="EO706" s="247"/>
      <c r="EP706" s="247"/>
      <c r="EQ706" s="247"/>
      <c r="ER706" s="247"/>
      <c r="ES706" s="247"/>
      <c r="ET706" s="247"/>
      <c r="EU706" s="247"/>
      <c r="EV706" s="247"/>
      <c r="EW706" s="247"/>
      <c r="EX706" s="247"/>
      <c r="EY706" s="247"/>
      <c r="EZ706" s="247"/>
      <c r="FA706" s="247"/>
      <c r="FB706" s="247"/>
      <c r="FC706" s="247"/>
      <c r="FD706" s="247"/>
      <c r="FE706" s="247"/>
      <c r="FF706" s="247"/>
      <c r="FG706" s="247"/>
      <c r="FH706" s="247"/>
      <c r="FI706" s="247"/>
      <c r="FJ706" s="247"/>
      <c r="FK706" s="247"/>
      <c r="FL706" s="247"/>
      <c r="FM706" s="247"/>
      <c r="FN706" s="247"/>
      <c r="FO706" s="247"/>
      <c r="FP706" s="247"/>
      <c r="FQ706" s="247"/>
      <c r="FR706" s="247"/>
      <c r="FS706" s="247"/>
      <c r="FT706" s="247"/>
      <c r="FU706" s="247"/>
      <c r="FV706" s="247"/>
      <c r="FW706" s="247"/>
      <c r="FX706" s="247"/>
      <c r="FY706" s="247"/>
      <c r="FZ706" s="247"/>
      <c r="GA706" s="247"/>
      <c r="GB706" s="247"/>
      <c r="GC706" s="247"/>
      <c r="GD706" s="247"/>
      <c r="GE706" s="247"/>
      <c r="GF706" s="247"/>
      <c r="GG706" s="247"/>
      <c r="GH706" s="247"/>
      <c r="GI706" s="247"/>
      <c r="GJ706" s="247"/>
      <c r="GK706" s="247"/>
      <c r="GL706" s="247"/>
      <c r="GM706" s="247"/>
      <c r="GN706" s="247"/>
      <c r="GO706" s="247"/>
      <c r="GP706" s="247"/>
      <c r="GQ706" s="247"/>
      <c r="GR706" s="247"/>
      <c r="GS706" s="247"/>
      <c r="GT706" s="247"/>
      <c r="GU706" s="247"/>
      <c r="GV706" s="247"/>
      <c r="GW706" s="247"/>
      <c r="GX706" s="247"/>
      <c r="GY706" s="247"/>
      <c r="GZ706" s="247"/>
      <c r="HA706" s="247"/>
      <c r="HB706" s="247"/>
      <c r="HC706" s="247"/>
      <c r="HD706" s="247"/>
      <c r="HE706" s="247"/>
      <c r="HF706" s="247"/>
      <c r="HG706" s="247"/>
      <c r="HH706" s="247"/>
      <c r="HI706" s="247"/>
      <c r="HJ706" s="247"/>
      <c r="HK706" s="247"/>
      <c r="HL706" s="247"/>
      <c r="HM706" s="247"/>
      <c r="HN706" s="247"/>
      <c r="HO706" s="247"/>
      <c r="HP706" s="247"/>
      <c r="HQ706" s="247"/>
      <c r="HR706" s="247"/>
      <c r="HS706" s="247"/>
      <c r="HT706" s="247"/>
      <c r="HU706" s="247"/>
      <c r="HV706" s="247"/>
      <c r="HW706" s="247"/>
      <c r="HX706" s="247"/>
      <c r="HY706" s="247"/>
      <c r="HZ706" s="247"/>
      <c r="IA706" s="247"/>
      <c r="IB706" s="247"/>
      <c r="IC706" s="247"/>
      <c r="ID706" s="247"/>
      <c r="IE706" s="247"/>
      <c r="IF706" s="247"/>
      <c r="IG706" s="247"/>
      <c r="IH706" s="247"/>
      <c r="II706" s="247"/>
      <c r="IJ706" s="247"/>
      <c r="IK706" s="247"/>
      <c r="IL706" s="247"/>
      <c r="IM706" s="247"/>
      <c r="IN706" s="247"/>
    </row>
    <row r="707" spans="1:248" ht="18" thickBot="1">
      <c r="A707" s="270" t="s">
        <v>691</v>
      </c>
      <c r="B707" s="271"/>
      <c r="C707" s="271"/>
      <c r="D707" s="271"/>
      <c r="E707" s="271"/>
      <c r="F707" s="209">
        <v>555761.4</v>
      </c>
      <c r="G707" s="209">
        <v>573021.3</v>
      </c>
      <c r="H707" s="210">
        <v>594237.7</v>
      </c>
      <c r="I707" s="247"/>
      <c r="J707" s="247"/>
      <c r="K707" s="247"/>
      <c r="L707" s="247"/>
      <c r="M707" s="247"/>
      <c r="N707" s="247"/>
      <c r="O707" s="247"/>
      <c r="P707" s="247"/>
      <c r="Q707" s="247"/>
      <c r="R707" s="247"/>
      <c r="S707" s="247"/>
      <c r="T707" s="247"/>
      <c r="U707" s="247"/>
      <c r="V707" s="247"/>
      <c r="W707" s="247"/>
      <c r="X707" s="247"/>
      <c r="Y707" s="247"/>
      <c r="Z707" s="247"/>
      <c r="AA707" s="247"/>
      <c r="AB707" s="247"/>
      <c r="AC707" s="247"/>
      <c r="AD707" s="247"/>
      <c r="AE707" s="247"/>
      <c r="AF707" s="247"/>
      <c r="AG707" s="247"/>
      <c r="AH707" s="247"/>
      <c r="AI707" s="247"/>
      <c r="AJ707" s="247"/>
      <c r="AK707" s="247"/>
      <c r="AL707" s="247"/>
      <c r="AM707" s="247"/>
      <c r="AN707" s="247"/>
      <c r="AO707" s="247"/>
      <c r="AP707" s="247"/>
      <c r="AQ707" s="247"/>
      <c r="AR707" s="247"/>
      <c r="AS707" s="247"/>
      <c r="AT707" s="247"/>
      <c r="AU707" s="247"/>
      <c r="AV707" s="247"/>
      <c r="AW707" s="247"/>
      <c r="AX707" s="247"/>
      <c r="AY707" s="247"/>
      <c r="AZ707" s="247"/>
      <c r="BA707" s="247"/>
      <c r="BB707" s="247"/>
      <c r="BC707" s="247"/>
      <c r="BD707" s="247"/>
      <c r="BE707" s="247"/>
      <c r="BF707" s="247"/>
      <c r="BG707" s="247"/>
      <c r="BH707" s="247"/>
      <c r="BI707" s="247"/>
      <c r="BJ707" s="247"/>
      <c r="BK707" s="247"/>
      <c r="BL707" s="247"/>
      <c r="BM707" s="247"/>
      <c r="BN707" s="247"/>
      <c r="BO707" s="247"/>
      <c r="BP707" s="247"/>
      <c r="BQ707" s="247"/>
      <c r="BR707" s="247"/>
      <c r="BS707" s="247"/>
      <c r="BT707" s="247"/>
      <c r="BU707" s="247"/>
      <c r="BV707" s="247"/>
      <c r="BW707" s="247"/>
      <c r="BX707" s="247"/>
      <c r="BY707" s="247"/>
      <c r="BZ707" s="247"/>
      <c r="CA707" s="247"/>
      <c r="CB707" s="247"/>
      <c r="CC707" s="247"/>
      <c r="CD707" s="247"/>
      <c r="CE707" s="247"/>
      <c r="CF707" s="247"/>
      <c r="CG707" s="247"/>
      <c r="CH707" s="247"/>
      <c r="CI707" s="247"/>
      <c r="CJ707" s="247"/>
      <c r="CK707" s="247"/>
      <c r="CL707" s="247"/>
      <c r="CM707" s="247"/>
      <c r="CN707" s="247"/>
      <c r="CO707" s="247"/>
      <c r="CP707" s="247"/>
      <c r="CQ707" s="247"/>
      <c r="CR707" s="247"/>
      <c r="CS707" s="247"/>
      <c r="CT707" s="247"/>
      <c r="CU707" s="247"/>
      <c r="CV707" s="247"/>
      <c r="CW707" s="247"/>
      <c r="CX707" s="247"/>
      <c r="CY707" s="247"/>
      <c r="CZ707" s="247"/>
      <c r="DA707" s="247"/>
      <c r="DB707" s="247"/>
      <c r="DC707" s="247"/>
      <c r="DD707" s="247"/>
      <c r="DE707" s="247"/>
      <c r="DF707" s="247"/>
      <c r="DG707" s="247"/>
      <c r="DH707" s="247"/>
      <c r="DI707" s="247"/>
      <c r="DJ707" s="247"/>
      <c r="DK707" s="247"/>
      <c r="DL707" s="247"/>
      <c r="DM707" s="247"/>
      <c r="DN707" s="247"/>
      <c r="DO707" s="247"/>
      <c r="DP707" s="247"/>
      <c r="DQ707" s="247"/>
      <c r="DR707" s="247"/>
      <c r="DS707" s="247"/>
      <c r="DT707" s="247"/>
      <c r="DU707" s="247"/>
      <c r="DV707" s="247"/>
      <c r="DW707" s="247"/>
      <c r="DX707" s="247"/>
      <c r="DY707" s="247"/>
      <c r="DZ707" s="247"/>
      <c r="EA707" s="247"/>
      <c r="EB707" s="247"/>
      <c r="EC707" s="247"/>
      <c r="ED707" s="247"/>
      <c r="EE707" s="247"/>
      <c r="EF707" s="247"/>
      <c r="EG707" s="247"/>
      <c r="EH707" s="247"/>
      <c r="EI707" s="247"/>
      <c r="EJ707" s="247"/>
      <c r="EK707" s="247"/>
      <c r="EL707" s="247"/>
      <c r="EM707" s="247"/>
      <c r="EN707" s="247"/>
      <c r="EO707" s="247"/>
      <c r="EP707" s="247"/>
      <c r="EQ707" s="247"/>
      <c r="ER707" s="247"/>
      <c r="ES707" s="247"/>
      <c r="ET707" s="247"/>
      <c r="EU707" s="247"/>
      <c r="EV707" s="247"/>
      <c r="EW707" s="247"/>
      <c r="EX707" s="247"/>
      <c r="EY707" s="247"/>
      <c r="EZ707" s="247"/>
      <c r="FA707" s="247"/>
      <c r="FB707" s="247"/>
      <c r="FC707" s="247"/>
      <c r="FD707" s="247"/>
      <c r="FE707" s="247"/>
      <c r="FF707" s="247"/>
      <c r="FG707" s="247"/>
      <c r="FH707" s="247"/>
      <c r="FI707" s="247"/>
      <c r="FJ707" s="247"/>
      <c r="FK707" s="247"/>
      <c r="FL707" s="247"/>
      <c r="FM707" s="247"/>
      <c r="FN707" s="247"/>
      <c r="FO707" s="247"/>
      <c r="FP707" s="247"/>
      <c r="FQ707" s="247"/>
      <c r="FR707" s="247"/>
      <c r="FS707" s="247"/>
      <c r="FT707" s="247"/>
      <c r="FU707" s="247"/>
      <c r="FV707" s="247"/>
      <c r="FW707" s="247"/>
      <c r="FX707" s="247"/>
      <c r="FY707" s="247"/>
      <c r="FZ707" s="247"/>
      <c r="GA707" s="247"/>
      <c r="GB707" s="247"/>
      <c r="GC707" s="247"/>
      <c r="GD707" s="247"/>
      <c r="GE707" s="247"/>
      <c r="GF707" s="247"/>
      <c r="GG707" s="247"/>
      <c r="GH707" s="247"/>
      <c r="GI707" s="247"/>
      <c r="GJ707" s="247"/>
      <c r="GK707" s="247"/>
      <c r="GL707" s="247"/>
      <c r="GM707" s="247"/>
      <c r="GN707" s="247"/>
      <c r="GO707" s="247"/>
      <c r="GP707" s="247"/>
      <c r="GQ707" s="247"/>
      <c r="GR707" s="247"/>
      <c r="GS707" s="247"/>
      <c r="GT707" s="247"/>
      <c r="GU707" s="247"/>
      <c r="GV707" s="247"/>
      <c r="GW707" s="247"/>
      <c r="GX707" s="247"/>
      <c r="GY707" s="247"/>
      <c r="GZ707" s="247"/>
      <c r="HA707" s="247"/>
      <c r="HB707" s="247"/>
      <c r="HC707" s="247"/>
      <c r="HD707" s="247"/>
      <c r="HE707" s="247"/>
      <c r="HF707" s="247"/>
      <c r="HG707" s="247"/>
      <c r="HH707" s="247"/>
      <c r="HI707" s="247"/>
      <c r="HJ707" s="247"/>
      <c r="HK707" s="247"/>
      <c r="HL707" s="247"/>
      <c r="HM707" s="247"/>
      <c r="HN707" s="247"/>
      <c r="HO707" s="247"/>
      <c r="HP707" s="247"/>
      <c r="HQ707" s="247"/>
      <c r="HR707" s="247"/>
      <c r="HS707" s="247"/>
      <c r="HT707" s="247"/>
      <c r="HU707" s="247"/>
      <c r="HV707" s="247"/>
      <c r="HW707" s="247"/>
      <c r="HX707" s="247"/>
      <c r="HY707" s="247"/>
      <c r="HZ707" s="247"/>
      <c r="IA707" s="247"/>
      <c r="IB707" s="247"/>
      <c r="IC707" s="247"/>
      <c r="ID707" s="247"/>
      <c r="IE707" s="247"/>
      <c r="IF707" s="247"/>
      <c r="IG707" s="247"/>
      <c r="IH707" s="247"/>
      <c r="II707" s="247"/>
      <c r="IJ707" s="247"/>
      <c r="IK707" s="247"/>
      <c r="IL707" s="247"/>
      <c r="IM707" s="247"/>
      <c r="IN707" s="247"/>
    </row>
    <row r="708" spans="1:248" ht="40.5" customHeight="1" thickBot="1">
      <c r="A708" s="272" t="s">
        <v>697</v>
      </c>
      <c r="B708" s="273"/>
      <c r="C708" s="273"/>
      <c r="D708" s="273"/>
      <c r="E708" s="274"/>
      <c r="F708" s="246">
        <f>F707+F706</f>
        <v>2763659</v>
      </c>
      <c r="G708" s="246">
        <f>G707+G706</f>
        <v>3009619.9000000004</v>
      </c>
      <c r="H708" s="246">
        <f>H707+H706</f>
        <v>2917010.5</v>
      </c>
      <c r="I708" s="247"/>
      <c r="J708" s="247"/>
      <c r="K708" s="247"/>
      <c r="L708" s="247"/>
      <c r="M708" s="247"/>
      <c r="N708" s="247"/>
      <c r="O708" s="247"/>
      <c r="P708" s="247"/>
      <c r="Q708" s="247"/>
      <c r="R708" s="247"/>
      <c r="S708" s="247"/>
      <c r="T708" s="247"/>
      <c r="U708" s="247"/>
      <c r="V708" s="247"/>
      <c r="W708" s="247"/>
      <c r="X708" s="247"/>
      <c r="Y708" s="247"/>
      <c r="Z708" s="247"/>
      <c r="AA708" s="247"/>
      <c r="AB708" s="247"/>
      <c r="AC708" s="247"/>
      <c r="AD708" s="247"/>
      <c r="AE708" s="247"/>
      <c r="AF708" s="247"/>
      <c r="AG708" s="247"/>
      <c r="AH708" s="247"/>
      <c r="AI708" s="247"/>
      <c r="AJ708" s="247"/>
      <c r="AK708" s="247"/>
      <c r="AL708" s="247"/>
      <c r="AM708" s="247"/>
      <c r="AN708" s="247"/>
      <c r="AO708" s="247"/>
      <c r="AP708" s="247"/>
      <c r="AQ708" s="247"/>
      <c r="AR708" s="247"/>
      <c r="AS708" s="247"/>
      <c r="AT708" s="247"/>
      <c r="AU708" s="247"/>
      <c r="AV708" s="247"/>
      <c r="AW708" s="247"/>
      <c r="AX708" s="247"/>
      <c r="AY708" s="247"/>
      <c r="AZ708" s="247"/>
      <c r="BA708" s="247"/>
      <c r="BB708" s="247"/>
      <c r="BC708" s="247"/>
      <c r="BD708" s="247"/>
      <c r="BE708" s="247"/>
      <c r="BF708" s="247"/>
      <c r="BG708" s="247"/>
      <c r="BH708" s="247"/>
      <c r="BI708" s="247"/>
      <c r="BJ708" s="247"/>
      <c r="BK708" s="247"/>
      <c r="BL708" s="247"/>
      <c r="BM708" s="247"/>
      <c r="BN708" s="247"/>
      <c r="BO708" s="247"/>
      <c r="BP708" s="247"/>
      <c r="BQ708" s="247"/>
      <c r="BR708" s="247"/>
      <c r="BS708" s="247"/>
      <c r="BT708" s="247"/>
      <c r="BU708" s="247"/>
      <c r="BV708" s="247"/>
      <c r="BW708" s="247"/>
      <c r="BX708" s="247"/>
      <c r="BY708" s="247"/>
      <c r="BZ708" s="247"/>
      <c r="CA708" s="247"/>
      <c r="CB708" s="247"/>
      <c r="CC708" s="247"/>
      <c r="CD708" s="247"/>
      <c r="CE708" s="247"/>
      <c r="CF708" s="247"/>
      <c r="CG708" s="247"/>
      <c r="CH708" s="247"/>
      <c r="CI708" s="247"/>
      <c r="CJ708" s="247"/>
      <c r="CK708" s="247"/>
      <c r="CL708" s="247"/>
      <c r="CM708" s="247"/>
      <c r="CN708" s="247"/>
      <c r="CO708" s="247"/>
      <c r="CP708" s="247"/>
      <c r="CQ708" s="247"/>
      <c r="CR708" s="247"/>
      <c r="CS708" s="247"/>
      <c r="CT708" s="247"/>
      <c r="CU708" s="247"/>
      <c r="CV708" s="247"/>
      <c r="CW708" s="247"/>
      <c r="CX708" s="247"/>
      <c r="CY708" s="247"/>
      <c r="CZ708" s="247"/>
      <c r="DA708" s="247"/>
      <c r="DB708" s="247"/>
      <c r="DC708" s="247"/>
      <c r="DD708" s="247"/>
      <c r="DE708" s="247"/>
      <c r="DF708" s="247"/>
      <c r="DG708" s="247"/>
      <c r="DH708" s="247"/>
      <c r="DI708" s="247"/>
      <c r="DJ708" s="247"/>
      <c r="DK708" s="247"/>
      <c r="DL708" s="247"/>
      <c r="DM708" s="247"/>
      <c r="DN708" s="247"/>
      <c r="DO708" s="247"/>
      <c r="DP708" s="247"/>
      <c r="DQ708" s="247"/>
      <c r="DR708" s="247"/>
      <c r="DS708" s="247"/>
      <c r="DT708" s="247"/>
      <c r="DU708" s="247"/>
      <c r="DV708" s="247"/>
      <c r="DW708" s="247"/>
      <c r="DX708" s="247"/>
      <c r="DY708" s="247"/>
      <c r="DZ708" s="247"/>
      <c r="EA708" s="247"/>
      <c r="EB708" s="247"/>
      <c r="EC708" s="247"/>
      <c r="ED708" s="247"/>
      <c r="EE708" s="247"/>
      <c r="EF708" s="247"/>
      <c r="EG708" s="247"/>
      <c r="EH708" s="247"/>
      <c r="EI708" s="247"/>
      <c r="EJ708" s="247"/>
      <c r="EK708" s="247"/>
      <c r="EL708" s="247"/>
      <c r="EM708" s="247"/>
      <c r="EN708" s="247"/>
      <c r="EO708" s="247"/>
      <c r="EP708" s="247"/>
      <c r="EQ708" s="247"/>
      <c r="ER708" s="247"/>
      <c r="ES708" s="247"/>
      <c r="ET708" s="247"/>
      <c r="EU708" s="247"/>
      <c r="EV708" s="247"/>
      <c r="EW708" s="247"/>
      <c r="EX708" s="247"/>
      <c r="EY708" s="247"/>
      <c r="EZ708" s="247"/>
      <c r="FA708" s="247"/>
      <c r="FB708" s="247"/>
      <c r="FC708" s="247"/>
      <c r="FD708" s="247"/>
      <c r="FE708" s="247"/>
      <c r="FF708" s="247"/>
      <c r="FG708" s="247"/>
      <c r="FH708" s="247"/>
      <c r="FI708" s="247"/>
      <c r="FJ708" s="247"/>
      <c r="FK708" s="247"/>
      <c r="FL708" s="247"/>
      <c r="FM708" s="247"/>
      <c r="FN708" s="247"/>
      <c r="FO708" s="247"/>
      <c r="FP708" s="247"/>
      <c r="FQ708" s="247"/>
      <c r="FR708" s="247"/>
      <c r="FS708" s="247"/>
      <c r="FT708" s="247"/>
      <c r="FU708" s="247"/>
      <c r="FV708" s="247"/>
      <c r="FW708" s="247"/>
      <c r="FX708" s="247"/>
      <c r="FY708" s="247"/>
      <c r="FZ708" s="247"/>
      <c r="GA708" s="247"/>
      <c r="GB708" s="247"/>
      <c r="GC708" s="247"/>
      <c r="GD708" s="247"/>
      <c r="GE708" s="247"/>
      <c r="GF708" s="247"/>
      <c r="GG708" s="247"/>
      <c r="GH708" s="247"/>
      <c r="GI708" s="247"/>
      <c r="GJ708" s="247"/>
      <c r="GK708" s="247"/>
      <c r="GL708" s="247"/>
      <c r="GM708" s="247"/>
      <c r="GN708" s="247"/>
      <c r="GO708" s="247"/>
      <c r="GP708" s="247"/>
      <c r="GQ708" s="247"/>
      <c r="GR708" s="247"/>
      <c r="GS708" s="247"/>
      <c r="GT708" s="247"/>
      <c r="GU708" s="247"/>
      <c r="GV708" s="247"/>
      <c r="GW708" s="247"/>
      <c r="GX708" s="247"/>
      <c r="GY708" s="247"/>
      <c r="GZ708" s="247"/>
      <c r="HA708" s="247"/>
      <c r="HB708" s="247"/>
      <c r="HC708" s="247"/>
      <c r="HD708" s="247"/>
      <c r="HE708" s="247"/>
      <c r="HF708" s="247"/>
      <c r="HG708" s="247"/>
      <c r="HH708" s="247"/>
      <c r="HI708" s="247"/>
      <c r="HJ708" s="247"/>
      <c r="HK708" s="247"/>
      <c r="HL708" s="247"/>
      <c r="HM708" s="247"/>
      <c r="HN708" s="247"/>
      <c r="HO708" s="247"/>
      <c r="HP708" s="247"/>
      <c r="HQ708" s="247"/>
      <c r="HR708" s="247"/>
      <c r="HS708" s="247"/>
      <c r="HT708" s="247"/>
      <c r="HU708" s="247"/>
      <c r="HV708" s="247"/>
      <c r="HW708" s="247"/>
      <c r="HX708" s="247"/>
      <c r="HY708" s="247"/>
      <c r="HZ708" s="247"/>
      <c r="IA708" s="247"/>
      <c r="IB708" s="247"/>
      <c r="IC708" s="247"/>
      <c r="ID708" s="247"/>
      <c r="IE708" s="247"/>
      <c r="IF708" s="247"/>
      <c r="IG708" s="247"/>
      <c r="IH708" s="247"/>
      <c r="II708" s="247"/>
      <c r="IJ708" s="247"/>
      <c r="IK708" s="247"/>
      <c r="IL708" s="247"/>
      <c r="IM708" s="247"/>
      <c r="IN708" s="247"/>
    </row>
    <row r="710" spans="6:8" ht="15">
      <c r="F710" s="249"/>
      <c r="G710" s="249"/>
      <c r="H710" s="249"/>
    </row>
    <row r="711" spans="6:8" ht="15">
      <c r="F711" s="249"/>
      <c r="G711" s="249"/>
      <c r="H711" s="249"/>
    </row>
    <row r="712" spans="6:8" ht="15">
      <c r="F712" s="249"/>
      <c r="G712" s="249"/>
      <c r="H712" s="249"/>
    </row>
  </sheetData>
  <sheetProtection/>
  <autoFilter ref="A11:IN708"/>
  <mergeCells count="4">
    <mergeCell ref="A8:H8"/>
    <mergeCell ref="A707:E707"/>
    <mergeCell ref="A708:E708"/>
    <mergeCell ref="A706:E706"/>
  </mergeCells>
  <printOptions/>
  <pageMargins left="0.9055118110236221" right="0" top="0.5905511811023623" bottom="0.3937007874015748" header="0" footer="0"/>
  <pageSetup fitToHeight="0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E5" sqref="E5"/>
    </sheetView>
  </sheetViews>
  <sheetFormatPr defaultColWidth="10.00390625" defaultRowHeight="15"/>
  <cols>
    <col min="1" max="1" width="39.140625" style="131" customWidth="1"/>
    <col min="2" max="2" width="81.421875" style="131" customWidth="1"/>
    <col min="3" max="5" width="18.28125" style="159" customWidth="1"/>
    <col min="6" max="16384" width="10.00390625" style="131" customWidth="1"/>
  </cols>
  <sheetData>
    <row r="1" spans="3:5" ht="13.5">
      <c r="C1" s="31"/>
      <c r="D1" s="31"/>
      <c r="E1" s="179" t="s">
        <v>699</v>
      </c>
    </row>
    <row r="2" spans="3:5" ht="13.5">
      <c r="C2" s="32"/>
      <c r="D2" s="32"/>
      <c r="E2" s="180" t="s">
        <v>683</v>
      </c>
    </row>
    <row r="3" spans="3:5" ht="13.5">
      <c r="C3" s="32"/>
      <c r="D3" s="32"/>
      <c r="E3" s="180" t="s">
        <v>297</v>
      </c>
    </row>
    <row r="4" spans="3:5" ht="13.5">
      <c r="C4" s="32"/>
      <c r="D4" s="32"/>
      <c r="E4" s="180" t="s">
        <v>684</v>
      </c>
    </row>
    <row r="5" spans="3:5" ht="13.5">
      <c r="C5" s="32"/>
      <c r="D5" s="32"/>
      <c r="E5" s="180" t="s">
        <v>723</v>
      </c>
    </row>
    <row r="7" spans="1:5" s="132" customFormat="1" ht="46.5" customHeight="1">
      <c r="A7" s="277" t="s">
        <v>698</v>
      </c>
      <c r="B7" s="277"/>
      <c r="C7" s="277"/>
      <c r="D7" s="277"/>
      <c r="E7" s="277"/>
    </row>
    <row r="8" spans="1:5" ht="18" thickBot="1">
      <c r="A8" s="133"/>
      <c r="B8" s="133"/>
      <c r="C8" s="134"/>
      <c r="D8" s="134"/>
      <c r="E8" s="134"/>
    </row>
    <row r="9" spans="1:5" ht="17.25">
      <c r="A9" s="135" t="s">
        <v>298</v>
      </c>
      <c r="B9" s="275" t="s">
        <v>590</v>
      </c>
      <c r="C9" s="136" t="s">
        <v>685</v>
      </c>
      <c r="D9" s="136" t="s">
        <v>686</v>
      </c>
      <c r="E9" s="136" t="s">
        <v>687</v>
      </c>
    </row>
    <row r="10" spans="1:5" ht="18" thickBot="1">
      <c r="A10" s="137" t="s">
        <v>300</v>
      </c>
      <c r="B10" s="276"/>
      <c r="C10" s="138" t="s">
        <v>591</v>
      </c>
      <c r="D10" s="138" t="s">
        <v>591</v>
      </c>
      <c r="E10" s="138" t="s">
        <v>591</v>
      </c>
    </row>
    <row r="11" spans="1:5" s="142" customFormat="1" ht="42" customHeight="1">
      <c r="A11" s="139" t="s">
        <v>592</v>
      </c>
      <c r="B11" s="140" t="s">
        <v>593</v>
      </c>
      <c r="C11" s="141">
        <f>C12</f>
        <v>29458</v>
      </c>
      <c r="D11" s="141">
        <f>D12</f>
        <v>19140</v>
      </c>
      <c r="E11" s="141">
        <f>E12</f>
        <v>16630</v>
      </c>
    </row>
    <row r="12" spans="1:5" s="142" customFormat="1" ht="42" customHeight="1">
      <c r="A12" s="143" t="s">
        <v>594</v>
      </c>
      <c r="B12" s="144" t="s">
        <v>643</v>
      </c>
      <c r="C12" s="145">
        <v>29458</v>
      </c>
      <c r="D12" s="145">
        <v>19140</v>
      </c>
      <c r="E12" s="145">
        <v>16630</v>
      </c>
    </row>
    <row r="13" spans="1:5" s="146" customFormat="1" ht="54" customHeight="1">
      <c r="A13" s="139" t="s">
        <v>595</v>
      </c>
      <c r="B13" s="140" t="s">
        <v>596</v>
      </c>
      <c r="C13" s="141">
        <f>C14+C15</f>
        <v>-6800</v>
      </c>
      <c r="D13" s="141">
        <f>D14+D15</f>
        <v>-6400</v>
      </c>
      <c r="E13" s="141">
        <f>E14+E15</f>
        <v>0</v>
      </c>
    </row>
    <row r="14" spans="1:5" s="146" customFormat="1" ht="62.25" customHeight="1">
      <c r="A14" s="147" t="s">
        <v>597</v>
      </c>
      <c r="B14" s="148" t="s">
        <v>598</v>
      </c>
      <c r="C14" s="145">
        <v>45000</v>
      </c>
      <c r="D14" s="145">
        <v>45000</v>
      </c>
      <c r="E14" s="145">
        <v>45000</v>
      </c>
    </row>
    <row r="15" spans="1:5" s="146" customFormat="1" ht="54.75" customHeight="1">
      <c r="A15" s="147" t="s">
        <v>599</v>
      </c>
      <c r="B15" s="148" t="s">
        <v>600</v>
      </c>
      <c r="C15" s="145">
        <v>-51800</v>
      </c>
      <c r="D15" s="145">
        <v>-51400</v>
      </c>
      <c r="E15" s="145">
        <v>-45000</v>
      </c>
    </row>
    <row r="16" spans="1:5" s="146" customFormat="1" ht="17.25" hidden="1">
      <c r="A16" s="149" t="s">
        <v>601</v>
      </c>
      <c r="B16" s="140" t="s">
        <v>602</v>
      </c>
      <c r="C16" s="141"/>
      <c r="D16" s="141"/>
      <c r="E16" s="141"/>
    </row>
    <row r="17" spans="1:5" ht="42" customHeight="1">
      <c r="A17" s="149" t="s">
        <v>603</v>
      </c>
      <c r="B17" s="150" t="s">
        <v>604</v>
      </c>
      <c r="C17" s="141">
        <f>C19+C20+C18</f>
        <v>20000</v>
      </c>
      <c r="D17" s="141">
        <f>D19+D20+D18</f>
        <v>15000</v>
      </c>
      <c r="E17" s="141">
        <f>E19+E20+E18</f>
        <v>10000</v>
      </c>
    </row>
    <row r="18" spans="1:5" s="132" customFormat="1" ht="53.25">
      <c r="A18" s="147" t="s">
        <v>605</v>
      </c>
      <c r="B18" s="148" t="s">
        <v>606</v>
      </c>
      <c r="C18" s="145">
        <v>20000</v>
      </c>
      <c r="D18" s="145">
        <v>15000</v>
      </c>
      <c r="E18" s="145">
        <v>10000</v>
      </c>
    </row>
    <row r="19" spans="1:5" s="132" customFormat="1" ht="62.25" customHeight="1">
      <c r="A19" s="147" t="s">
        <v>607</v>
      </c>
      <c r="B19" s="148" t="s">
        <v>608</v>
      </c>
      <c r="C19" s="145">
        <v>-20000</v>
      </c>
      <c r="D19" s="145">
        <v>-20000</v>
      </c>
      <c r="E19" s="145">
        <v>-20000</v>
      </c>
    </row>
    <row r="20" spans="1:5" s="132" customFormat="1" ht="53.25" thickBot="1">
      <c r="A20" s="147" t="s">
        <v>609</v>
      </c>
      <c r="B20" s="148" t="s">
        <v>610</v>
      </c>
      <c r="C20" s="145">
        <v>20000</v>
      </c>
      <c r="D20" s="145">
        <v>20000</v>
      </c>
      <c r="E20" s="145">
        <v>20000</v>
      </c>
    </row>
    <row r="21" spans="1:5" s="185" customFormat="1" ht="18" thickBot="1">
      <c r="A21" s="278" t="s">
        <v>611</v>
      </c>
      <c r="B21" s="279"/>
      <c r="C21" s="183">
        <f>C11+C13+C17+C16</f>
        <v>42658</v>
      </c>
      <c r="D21" s="183">
        <f>D11+D13+D17+D16</f>
        <v>27740</v>
      </c>
      <c r="E21" s="183">
        <f>E11+E13+E17+E16</f>
        <v>26630</v>
      </c>
    </row>
    <row r="22" spans="1:5" s="185" customFormat="1" ht="18" thickBot="1">
      <c r="A22" s="278" t="s">
        <v>700</v>
      </c>
      <c r="B22" s="279"/>
      <c r="C22" s="183"/>
      <c r="D22" s="184"/>
      <c r="E22" s="184"/>
    </row>
    <row r="23" spans="1:5" s="185" customFormat="1" ht="18" thickBot="1">
      <c r="A23" s="280" t="s">
        <v>701</v>
      </c>
      <c r="B23" s="281"/>
      <c r="C23" s="183">
        <f>C21+C22</f>
        <v>42658</v>
      </c>
      <c r="D23" s="183">
        <f>D21+D22</f>
        <v>27740</v>
      </c>
      <c r="E23" s="186">
        <f>E21+E22</f>
        <v>26630</v>
      </c>
    </row>
    <row r="24" spans="1:5" s="132" customFormat="1" ht="12.75">
      <c r="A24" s="153"/>
      <c r="B24" s="153"/>
      <c r="C24" s="154"/>
      <c r="D24" s="154"/>
      <c r="E24" s="154"/>
    </row>
    <row r="25" spans="1:5" s="132" customFormat="1" ht="12.75">
      <c r="A25" s="151"/>
      <c r="B25" s="151"/>
      <c r="C25" s="152"/>
      <c r="D25" s="152"/>
      <c r="E25" s="152"/>
    </row>
    <row r="26" spans="1:5" s="132" customFormat="1" ht="12.75">
      <c r="A26" s="151"/>
      <c r="B26" s="155"/>
      <c r="C26" s="152"/>
      <c r="D26" s="152"/>
      <c r="E26" s="152"/>
    </row>
    <row r="27" spans="1:5" ht="12.75">
      <c r="A27" s="151"/>
      <c r="B27" s="155"/>
      <c r="C27" s="152"/>
      <c r="D27" s="152"/>
      <c r="E27" s="152"/>
    </row>
    <row r="28" spans="1:5" ht="17.25">
      <c r="A28" s="156"/>
      <c r="B28" s="157"/>
      <c r="C28" s="158"/>
      <c r="D28" s="158"/>
      <c r="E28" s="158"/>
    </row>
  </sheetData>
  <sheetProtection/>
  <mergeCells count="5">
    <mergeCell ref="B9:B10"/>
    <mergeCell ref="A7:E7"/>
    <mergeCell ref="A22:B22"/>
    <mergeCell ref="A23:B2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M5" sqref="M5"/>
    </sheetView>
  </sheetViews>
  <sheetFormatPr defaultColWidth="10.140625" defaultRowHeight="15"/>
  <cols>
    <col min="1" max="1" width="32.7109375" style="162" customWidth="1"/>
    <col min="2" max="2" width="15.28125" style="162" customWidth="1"/>
    <col min="3" max="3" width="12.421875" style="162" customWidth="1"/>
    <col min="4" max="4" width="13.140625" style="162" customWidth="1"/>
    <col min="5" max="5" width="12.421875" style="162" customWidth="1"/>
    <col min="6" max="6" width="12.140625" style="162" customWidth="1"/>
    <col min="7" max="7" width="12.8515625" style="162" customWidth="1"/>
    <col min="8" max="8" width="12.421875" style="162" customWidth="1"/>
    <col min="9" max="9" width="12.7109375" style="162" customWidth="1"/>
    <col min="10" max="10" width="13.140625" style="162" customWidth="1"/>
    <col min="11" max="11" width="12.140625" style="162" customWidth="1"/>
    <col min="12" max="12" width="11.8515625" style="162" customWidth="1"/>
    <col min="13" max="13" width="11.57421875" style="162" customWidth="1"/>
    <col min="14" max="16384" width="10.140625" style="162" customWidth="1"/>
  </cols>
  <sheetData>
    <row r="1" spans="2:13" ht="13.5">
      <c r="B1" s="167"/>
      <c r="C1" s="167"/>
      <c r="D1" s="167"/>
      <c r="E1" s="163"/>
      <c r="M1" s="179" t="s">
        <v>708</v>
      </c>
    </row>
    <row r="2" spans="2:13" ht="13.5">
      <c r="B2" s="167"/>
      <c r="C2" s="167"/>
      <c r="D2" s="167"/>
      <c r="E2" s="164"/>
      <c r="M2" s="180" t="s">
        <v>683</v>
      </c>
    </row>
    <row r="3" spans="2:13" ht="13.5">
      <c r="B3" s="167"/>
      <c r="C3" s="167"/>
      <c r="D3" s="167"/>
      <c r="E3" s="164"/>
      <c r="M3" s="180" t="s">
        <v>297</v>
      </c>
    </row>
    <row r="4" spans="2:13" ht="13.5">
      <c r="B4" s="167"/>
      <c r="C4" s="167"/>
      <c r="D4" s="167"/>
      <c r="E4" s="164"/>
      <c r="M4" s="180" t="s">
        <v>684</v>
      </c>
    </row>
    <row r="5" spans="2:13" ht="13.5">
      <c r="B5" s="167"/>
      <c r="C5" s="167"/>
      <c r="D5" s="167"/>
      <c r="E5" s="168"/>
      <c r="M5" s="180" t="s">
        <v>723</v>
      </c>
    </row>
    <row r="6" spans="5:7" ht="13.5">
      <c r="E6" s="165"/>
      <c r="F6" s="165"/>
      <c r="G6" s="165"/>
    </row>
    <row r="7" spans="5:7" ht="13.5">
      <c r="E7" s="165"/>
      <c r="F7" s="165"/>
      <c r="G7" s="165"/>
    </row>
    <row r="8" spans="1:13" ht="64.5" customHeight="1">
      <c r="A8" s="282" t="s">
        <v>709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</row>
    <row r="9" spans="1:5" ht="19.5" customHeight="1">
      <c r="A9" s="166"/>
      <c r="B9" s="166"/>
      <c r="C9" s="166"/>
      <c r="D9" s="166"/>
      <c r="E9" s="166"/>
    </row>
    <row r="10" spans="1:13" ht="14.25" thickBot="1">
      <c r="A10" s="169"/>
      <c r="B10" s="169"/>
      <c r="C10" s="169"/>
      <c r="D10" s="169"/>
      <c r="M10" s="168" t="s">
        <v>591</v>
      </c>
    </row>
    <row r="11" spans="1:13" ht="42" customHeight="1">
      <c r="A11" s="190"/>
      <c r="B11" s="187" t="s">
        <v>661</v>
      </c>
      <c r="C11" s="170" t="s">
        <v>662</v>
      </c>
      <c r="D11" s="170" t="s">
        <v>663</v>
      </c>
      <c r="E11" s="171" t="s">
        <v>664</v>
      </c>
      <c r="F11" s="187" t="s">
        <v>664</v>
      </c>
      <c r="G11" s="170" t="s">
        <v>702</v>
      </c>
      <c r="H11" s="170" t="s">
        <v>703</v>
      </c>
      <c r="I11" s="171" t="s">
        <v>704</v>
      </c>
      <c r="J11" s="187" t="s">
        <v>704</v>
      </c>
      <c r="K11" s="170" t="s">
        <v>705</v>
      </c>
      <c r="L11" s="170" t="s">
        <v>706</v>
      </c>
      <c r="M11" s="171" t="s">
        <v>707</v>
      </c>
    </row>
    <row r="12" spans="1:13" ht="13.5">
      <c r="A12" s="191"/>
      <c r="B12" s="188"/>
      <c r="C12" s="172"/>
      <c r="D12" s="172"/>
      <c r="E12" s="173"/>
      <c r="F12" s="188"/>
      <c r="G12" s="172"/>
      <c r="H12" s="172"/>
      <c r="I12" s="173"/>
      <c r="J12" s="188"/>
      <c r="K12" s="172"/>
      <c r="L12" s="172"/>
      <c r="M12" s="173"/>
    </row>
    <row r="13" spans="1:13" ht="44.25" customHeight="1">
      <c r="A13" s="78" t="s">
        <v>665</v>
      </c>
      <c r="B13" s="188">
        <v>13200</v>
      </c>
      <c r="C13" s="172">
        <v>45000</v>
      </c>
      <c r="D13" s="172">
        <v>51800</v>
      </c>
      <c r="E13" s="173">
        <f>B13+C13-D13</f>
        <v>6400</v>
      </c>
      <c r="F13" s="188">
        <v>6400</v>
      </c>
      <c r="G13" s="172">
        <v>45000</v>
      </c>
      <c r="H13" s="172">
        <v>51400</v>
      </c>
      <c r="I13" s="173">
        <f>F13+G13-H13</f>
        <v>0</v>
      </c>
      <c r="J13" s="188">
        <v>0</v>
      </c>
      <c r="K13" s="172">
        <v>45000</v>
      </c>
      <c r="L13" s="172">
        <v>45000</v>
      </c>
      <c r="M13" s="173">
        <f>J13+K13-L13</f>
        <v>0</v>
      </c>
    </row>
    <row r="14" spans="1:13" ht="13.5">
      <c r="A14" s="75"/>
      <c r="B14" s="188"/>
      <c r="C14" s="172"/>
      <c r="D14" s="172"/>
      <c r="E14" s="173"/>
      <c r="F14" s="188"/>
      <c r="G14" s="172"/>
      <c r="H14" s="172"/>
      <c r="I14" s="173"/>
      <c r="J14" s="188"/>
      <c r="K14" s="172"/>
      <c r="L14" s="172"/>
      <c r="M14" s="173"/>
    </row>
    <row r="15" spans="1:13" ht="13.5">
      <c r="A15" s="78" t="s">
        <v>666</v>
      </c>
      <c r="B15" s="188">
        <v>0</v>
      </c>
      <c r="C15" s="172">
        <v>29458</v>
      </c>
      <c r="D15" s="172">
        <v>0</v>
      </c>
      <c r="E15" s="173">
        <f>B15+C15-D15</f>
        <v>29458</v>
      </c>
      <c r="F15" s="188">
        <f>E15</f>
        <v>29458</v>
      </c>
      <c r="G15" s="172">
        <v>19140</v>
      </c>
      <c r="H15" s="172">
        <v>0</v>
      </c>
      <c r="I15" s="173">
        <f>F15+G15-H15</f>
        <v>48598</v>
      </c>
      <c r="J15" s="188">
        <f>I15</f>
        <v>48598</v>
      </c>
      <c r="K15" s="172">
        <v>16630</v>
      </c>
      <c r="L15" s="172">
        <v>0</v>
      </c>
      <c r="M15" s="173">
        <f>J15+K15-L15</f>
        <v>65228</v>
      </c>
    </row>
    <row r="16" spans="1:13" ht="13.5">
      <c r="A16" s="191"/>
      <c r="B16" s="188"/>
      <c r="C16" s="172"/>
      <c r="D16" s="172"/>
      <c r="E16" s="173"/>
      <c r="F16" s="188"/>
      <c r="G16" s="172"/>
      <c r="H16" s="172"/>
      <c r="I16" s="173"/>
      <c r="J16" s="188"/>
      <c r="K16" s="172"/>
      <c r="L16" s="172"/>
      <c r="M16" s="173"/>
    </row>
    <row r="17" spans="1:13" ht="14.25" thickBot="1">
      <c r="A17" s="192" t="s">
        <v>624</v>
      </c>
      <c r="B17" s="189">
        <f aca="true" t="shared" si="0" ref="B17:M17">B15+B13</f>
        <v>13200</v>
      </c>
      <c r="C17" s="174">
        <f t="shared" si="0"/>
        <v>74458</v>
      </c>
      <c r="D17" s="174">
        <f t="shared" si="0"/>
        <v>51800</v>
      </c>
      <c r="E17" s="175">
        <f t="shared" si="0"/>
        <v>35858</v>
      </c>
      <c r="F17" s="189">
        <f t="shared" si="0"/>
        <v>35858</v>
      </c>
      <c r="G17" s="174">
        <f t="shared" si="0"/>
        <v>64140</v>
      </c>
      <c r="H17" s="174">
        <f t="shared" si="0"/>
        <v>51400</v>
      </c>
      <c r="I17" s="175">
        <f t="shared" si="0"/>
        <v>48598</v>
      </c>
      <c r="J17" s="189">
        <f t="shared" si="0"/>
        <v>48598</v>
      </c>
      <c r="K17" s="174">
        <f t="shared" si="0"/>
        <v>61630</v>
      </c>
      <c r="L17" s="174">
        <f t="shared" si="0"/>
        <v>45000</v>
      </c>
      <c r="M17" s="175">
        <f t="shared" si="0"/>
        <v>65228</v>
      </c>
    </row>
    <row r="18" ht="13.5">
      <c r="D18" s="165"/>
    </row>
    <row r="19" ht="13.5">
      <c r="D19" s="165"/>
    </row>
    <row r="20" ht="13.5">
      <c r="D20" s="165"/>
    </row>
    <row r="21" ht="13.5">
      <c r="D21" s="165"/>
    </row>
  </sheetData>
  <sheetProtection/>
  <mergeCells count="1">
    <mergeCell ref="A8:M8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Glazacheva</cp:lastModifiedBy>
  <cp:lastPrinted>2014-11-13T07:40:40Z</cp:lastPrinted>
  <dcterms:created xsi:type="dcterms:W3CDTF">2013-10-22T11:59:53Z</dcterms:created>
  <dcterms:modified xsi:type="dcterms:W3CDTF">2014-11-14T13:13:45Z</dcterms:modified>
  <cp:category/>
  <cp:version/>
  <cp:contentType/>
  <cp:contentStatus/>
</cp:coreProperties>
</file>